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60 - Helpdesk Qualitor\00 - Arquivos Iniciais Cotação\"/>
    </mc:Choice>
  </mc:AlternateContent>
  <xr:revisionPtr revIDLastSave="0" documentId="13_ncr:1_{22905CDA-8948-4EC2-81A6-8A13BC0953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J2" i="2"/>
  <c r="A28" i="2" l="1"/>
  <c r="K86" i="2" l="1"/>
  <c r="D90" i="5" l="1"/>
  <c r="D89" i="5"/>
  <c r="D88" i="5"/>
  <c r="D87" i="5"/>
  <c r="H26" i="2"/>
  <c r="A26" i="2"/>
  <c r="B91" i="2" l="1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<sst xmlns="http://schemas.openxmlformats.org/spreadsheetml/2006/main" count="118" uniqueCount="106">
  <si>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</si>
  <si>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</si>
  <si>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</si>
  <si>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</si>
  <si>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</si>
  <si>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</si>
  <si>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</si>
  <si>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</si>
  <si>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</si>
  <si>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</si>
  <si>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</si>
  <si>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</si>
  <si>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</si>
  <si>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</si>
  <si>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</si>
  <si>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</si>
  <si>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</si>
  <si>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</si>
  <si>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</si>
  <si>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</si>
  <si>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</si>
  <si>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</si>
  <si>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</si>
  <si>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</si>
  <si>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Unitário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</si>
  <si>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</si>
  <si>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</si>
  <si>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</si>
  <si>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</si>
  <si>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</si>
  <si>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</si>
  <si>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</si>
  <si>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</si>
  <si>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</si>
  <si>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</si>
  <si>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</si>
  <si>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</si>
  <si>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</si>
  <si>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</si>
  <si>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</si>
  <si>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</si>
  <si>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</si>
  <si>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</si>
  <si>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</si>
  <si>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</si>
  <si>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</si>
  <si>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</si>
  <si>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</si>
  <si>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</si>
  <si>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</si>
  <si>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</si>
  <si>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</si>
  <si>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</si>
  <si>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</si>
  <si>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</si>
  <si>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</si>
  <si>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</si>
  <si>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</si>
  <si>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</si>
  <si>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</si>
  <si>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</si>
  <si>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</si>
  <si>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</si>
  <si>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</si>
  <si>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</si>
  <si>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>Rua São Paulo, nº 2415 - Bairro Floresta -CEP.:89.210-000 - Joinville, SC - Fone: (47) 3454-4333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</si>
  <si>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</si>
  <si>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</si>
  <si>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</si>
  <si>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</si>
  <si>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</si>
  <si>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</si>
  <si>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</si>
  <si>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</si>
  <si>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</si>
  <si>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</si>
  <si>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</si>
  <si>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</si>
  <si>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</si>
  <si>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</si>
  <si>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</si>
  <si>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</si>
  <si>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</si>
  <si>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</si>
  <si>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</si>
  <si>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</si>
  <si>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>para os seguintes itens:</t>
    </r>
  </si>
  <si>
    <t>* Nos preços apresentados devem estar INCLUSOS todos os tributos, impostos, fretes (CIF).                 
* O proponente interessado, ao encaminhar a proposta de preços, está ciente que  o seu orçamento atende integralmente as exigências constantes da especificação do objeto, bem como tomou ciência dos demais Anexos deste processo (quando houver).</t>
  </si>
  <si>
    <t>Companhia de Gás de Santa Catarina - SCGÁS 
Rua Antônio Luz, 255, Centro Empresarial Hoepcke, Centro,  Florianópolis – SC, CEP: 88010-410. 
CNPJ 86.864.543/0001-72  
Inscrição Estadual nº 253.028.655 
Site: www.scgas.com.br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</si>
  <si>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</si>
  <si>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</si>
  <si>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</si>
  <si>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</si>
  <si>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>Preeencher preferencialmente a</t>
    </r>
    <r>
      <rPr>
        <b/>
        <sz val="11"/>
        <color theme="1"/>
        <rFont val="Calibri"/>
        <family val="2"/>
        <scheme val="minor"/>
      </rPr>
      <t xml:space="preserve"> Razão Social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CNPJ</t>
    </r>
  </si>
  <si>
    <t xml:space="preserve">Descrição do Objeto                                                                            </t>
  </si>
  <si>
    <t>Rodovia SC 407, Km 3,5 - Centro Industrial e Comercial de Biguaçu CICOBI - Rua Edgard Hoffmann, nº 309 - Bairro Beira Rio - Biguaçu/SC - CEP: 88164-275
Telefone (48) 3229-1180/3229-1181/3229-1182</t>
  </si>
  <si>
    <t>Valdete Aparecida Andrett</t>
  </si>
  <si>
    <t>Nathalia da Silva</t>
  </si>
  <si>
    <t>Mensal</t>
  </si>
  <si>
    <t>Especificação</t>
  </si>
  <si>
    <t>12 meses</t>
  </si>
  <si>
    <t>Conforme Memorial Descritivo</t>
  </si>
  <si>
    <t>Serv.</t>
  </si>
  <si>
    <t>Atualização de versão do Qualitor</t>
  </si>
  <si>
    <t>De acordo com o cronograma</t>
  </si>
  <si>
    <t>060/25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</si>
</sst>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3" fontId="0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Font="1" applyBorder="1" applyAlignment="1" applyProtection="1">
      <protection locked="0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8" fillId="4" borderId="16" xfId="0" applyFont="1" applyFill="1" applyBorder="1" applyProtection="1">
      <protection locked="0"/>
    </xf>
    <xf numFmtId="0" fontId="8" fillId="4" borderId="13" xfId="0" applyFont="1" applyFill="1" applyBorder="1" applyProtection="1"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left" vertical="center" wrapText="1"/>
      <protection locked="0"/>
    </xf>
    <xf numFmtId="0" fontId="8" fillId="4" borderId="32" xfId="0" applyFont="1" applyFill="1" applyBorder="1" applyAlignment="1" applyProtection="1">
      <alignment horizontal="left" vertical="center" wrapText="1"/>
      <protection locked="0"/>
    </xf>
    <xf numFmtId="0" fontId="8" fillId="4" borderId="33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3" xfId="0" applyFont="1" applyBorder="1" applyAlignment="1" applyProtection="1">
      <alignment horizontal="left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6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14" fontId="7" fillId="4" borderId="15" xfId="0" applyNumberFormat="1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14" fontId="8" fillId="4" borderId="15" xfId="0" applyNumberFormat="1" applyFont="1" applyFill="1" applyBorder="1" applyAlignment="1" applyProtection="1">
      <alignment horizontal="center"/>
      <protection locked="0"/>
    </xf>
    <xf numFmtId="14" fontId="8" fillId="4" borderId="16" xfId="0" applyNumberFormat="1" applyFont="1" applyFill="1" applyBorder="1" applyAlignment="1" applyProtection="1">
      <alignment horizontal="center"/>
      <protection locked="0"/>
    </xf>
    <xf numFmtId="14" fontId="8" fillId="4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9</xdr:col>
      <xdr:colOff>238125</xdr:colOff>
      <xdr:row>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33051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N28" sqref="N28"/>
    </sheetView>
  </sheetViews>
  <sheetFormatPr defaultColWidth="9.140625" defaultRowHeight="15" x14ac:dyDescent="0.25"/>
  <cols>
    <col min="1" max="1" width="6.5703125" style="6" customWidth="1"/>
    <col min="2" max="2" width="12.42578125" style="6" customWidth="1"/>
    <col min="3" max="3" width="11.42578125" style="6" customWidth="1"/>
    <col min="4" max="5" width="9.28515625" style="6" customWidth="1"/>
    <col min="6" max="6" width="12.140625" style="6" customWidth="1"/>
    <col min="7" max="7" width="6.42578125" style="6" customWidth="1"/>
    <col min="8" max="8" width="13.42578125" style="6" customWidth="1"/>
    <col min="9" max="9" width="17.42578125" style="6" customWidth="1"/>
    <col min="10" max="10" width="11.28515625" style="6" customWidth="1"/>
    <col min="11" max="11" width="11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63" t="s">
        <v>22</v>
      </c>
      <c r="J2" s="64" t="str">
        <f>A4</f>
        <v>060/25</v>
      </c>
      <c r="K2" s="9"/>
    </row>
    <row r="3" spans="1:11" s="8" customFormat="1" ht="19.5" customHeight="1" x14ac:dyDescent="0.25">
      <c r="A3" s="135" t="s">
        <v>0</v>
      </c>
      <c r="B3" s="136"/>
      <c r="C3" s="139" t="s">
        <v>91</v>
      </c>
      <c r="D3" s="140"/>
      <c r="E3" s="140"/>
      <c r="F3" s="140"/>
      <c r="G3" s="141"/>
      <c r="H3" s="136" t="s">
        <v>92</v>
      </c>
      <c r="I3" s="136"/>
      <c r="J3" s="136"/>
      <c r="K3" s="142"/>
    </row>
    <row r="4" spans="1:11" ht="15.75" customHeight="1" thickBot="1" x14ac:dyDescent="0.3">
      <c r="A4" s="137" t="s">
        <v>105</v>
      </c>
      <c r="B4" s="138"/>
      <c r="C4" s="143">
        <v>45798</v>
      </c>
      <c r="D4" s="144"/>
      <c r="E4" s="144"/>
      <c r="F4" s="144"/>
      <c r="G4" s="145"/>
      <c r="H4" s="146">
        <v>45800</v>
      </c>
      <c r="I4" s="147"/>
      <c r="J4" s="147"/>
      <c r="K4" s="148"/>
    </row>
    <row r="5" spans="1:11" ht="79.5" customHeight="1" thickBot="1" x14ac:dyDescent="0.3">
      <c r="A5" s="86" t="s">
        <v>85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ht="22.5" customHeight="1" thickBot="1" x14ac:dyDescent="0.3">
      <c r="A6" s="77" t="s">
        <v>86</v>
      </c>
      <c r="B6" s="16"/>
      <c r="C6" s="16"/>
      <c r="D6" s="16"/>
      <c r="E6" s="16"/>
      <c r="F6" s="16"/>
      <c r="G6" s="16"/>
      <c r="H6" s="16"/>
      <c r="J6" s="80" t="s">
        <v>69</v>
      </c>
      <c r="K6" s="17"/>
    </row>
    <row r="7" spans="1:11" ht="15" customHeight="1" x14ac:dyDescent="0.25">
      <c r="A7" s="94" t="s">
        <v>1</v>
      </c>
      <c r="B7" s="96" t="s">
        <v>23</v>
      </c>
      <c r="C7" s="92" t="s">
        <v>73</v>
      </c>
      <c r="D7" s="129" t="s">
        <v>94</v>
      </c>
      <c r="E7" s="130"/>
      <c r="F7" s="130"/>
      <c r="G7" s="130"/>
      <c r="H7" s="131"/>
      <c r="I7" s="92" t="s">
        <v>99</v>
      </c>
      <c r="J7" s="116" t="s">
        <v>2</v>
      </c>
      <c r="K7" s="117"/>
    </row>
    <row r="8" spans="1:11" ht="30.75" customHeight="1" x14ac:dyDescent="0.25">
      <c r="A8" s="95"/>
      <c r="B8" s="97"/>
      <c r="C8" s="93"/>
      <c r="D8" s="132"/>
      <c r="E8" s="133"/>
      <c r="F8" s="133"/>
      <c r="G8" s="133"/>
      <c r="H8" s="134"/>
      <c r="I8" s="93"/>
      <c r="J8" s="34" t="s">
        <v>24</v>
      </c>
      <c r="K8" s="33" t="s">
        <v>3</v>
      </c>
    </row>
    <row r="9" spans="1:11" ht="52.5" customHeight="1" thickBot="1" x14ac:dyDescent="0.3">
      <c r="A9" s="82">
        <v>1</v>
      </c>
      <c r="B9" s="83">
        <v>1</v>
      </c>
      <c r="C9" s="84" t="s">
        <v>102</v>
      </c>
      <c r="D9" s="104" t="s">
        <v>103</v>
      </c>
      <c r="E9" s="105"/>
      <c r="F9" s="105"/>
      <c r="G9" s="105"/>
      <c r="H9" s="106"/>
      <c r="I9" s="85" t="s">
        <v>101</v>
      </c>
      <c r="J9" s="44"/>
      <c r="K9" s="45"/>
    </row>
    <row r="10" spans="1:11" ht="35.25" hidden="1" customHeight="1" x14ac:dyDescent="0.25">
      <c r="A10" s="27"/>
      <c r="B10" s="79"/>
      <c r="C10" s="39"/>
      <c r="D10" s="110"/>
      <c r="E10" s="111"/>
      <c r="F10" s="111"/>
      <c r="G10" s="111"/>
      <c r="H10" s="112"/>
      <c r="I10" s="40"/>
      <c r="J10" s="46"/>
      <c r="K10" s="47"/>
    </row>
    <row r="11" spans="1:11" ht="35.25" hidden="1" customHeight="1" x14ac:dyDescent="0.25">
      <c r="A11" s="27"/>
      <c r="B11" s="79"/>
      <c r="C11" s="39"/>
      <c r="D11" s="107"/>
      <c r="E11" s="108"/>
      <c r="F11" s="108"/>
      <c r="G11" s="108"/>
      <c r="H11" s="109"/>
      <c r="I11" s="40"/>
      <c r="J11" s="48"/>
      <c r="K11" s="49"/>
    </row>
    <row r="12" spans="1:11" ht="35.25" hidden="1" customHeight="1" x14ac:dyDescent="0.25">
      <c r="A12" s="27"/>
      <c r="B12" s="79"/>
      <c r="C12" s="39"/>
      <c r="D12" s="107"/>
      <c r="E12" s="108"/>
      <c r="F12" s="108"/>
      <c r="G12" s="108"/>
      <c r="H12" s="109"/>
      <c r="I12" s="40"/>
      <c r="J12" s="48"/>
      <c r="K12" s="49"/>
    </row>
    <row r="13" spans="1:11" ht="99" hidden="1" customHeight="1" thickBot="1" x14ac:dyDescent="0.3">
      <c r="A13" s="27"/>
      <c r="B13" s="79"/>
      <c r="C13" s="39"/>
      <c r="D13" s="107"/>
      <c r="E13" s="121"/>
      <c r="F13" s="121"/>
      <c r="G13" s="121"/>
      <c r="H13" s="122"/>
      <c r="I13" s="40"/>
      <c r="J13" s="48"/>
      <c r="K13" s="49"/>
    </row>
    <row r="14" spans="1:11" ht="15" hidden="1" customHeight="1" x14ac:dyDescent="0.25">
      <c r="A14" s="27">
        <v>6</v>
      </c>
      <c r="B14" s="79"/>
      <c r="C14" s="39"/>
      <c r="D14" s="107"/>
      <c r="E14" s="108"/>
      <c r="F14" s="108"/>
      <c r="G14" s="108"/>
      <c r="H14" s="109"/>
      <c r="I14" s="40"/>
      <c r="J14" s="48"/>
      <c r="K14" s="49"/>
    </row>
    <row r="15" spans="1:11" ht="15" hidden="1" customHeight="1" x14ac:dyDescent="0.25">
      <c r="A15" s="27">
        <v>7</v>
      </c>
      <c r="B15" s="79"/>
      <c r="C15" s="39"/>
      <c r="D15" s="107"/>
      <c r="E15" s="123"/>
      <c r="F15" s="123"/>
      <c r="G15" s="123"/>
      <c r="H15" s="124"/>
      <c r="I15" s="40"/>
      <c r="J15" s="48"/>
      <c r="K15" s="49"/>
    </row>
    <row r="16" spans="1:11" ht="15" hidden="1" customHeight="1" x14ac:dyDescent="0.25">
      <c r="A16" s="27">
        <v>8</v>
      </c>
      <c r="B16" s="79"/>
      <c r="C16" s="39"/>
      <c r="D16" s="107"/>
      <c r="E16" s="108"/>
      <c r="F16" s="108"/>
      <c r="G16" s="108"/>
      <c r="H16" s="109"/>
      <c r="I16" s="32"/>
      <c r="J16" s="48"/>
      <c r="K16" s="49"/>
    </row>
    <row r="17" spans="1:18" s="31" customFormat="1" ht="15" hidden="1" customHeight="1" x14ac:dyDescent="0.25">
      <c r="A17" s="27">
        <v>9</v>
      </c>
      <c r="B17" s="38"/>
      <c r="C17" s="36"/>
      <c r="D17" s="107"/>
      <c r="E17" s="108"/>
      <c r="F17" s="108"/>
      <c r="G17" s="108"/>
      <c r="H17" s="109"/>
      <c r="I17" s="37"/>
      <c r="J17" s="50"/>
      <c r="K17" s="51"/>
    </row>
    <row r="18" spans="1:18" ht="15" hidden="1" customHeight="1" x14ac:dyDescent="0.25">
      <c r="A18" s="27">
        <v>10</v>
      </c>
      <c r="B18" s="52"/>
      <c r="C18" s="36"/>
      <c r="D18" s="110"/>
      <c r="E18" s="111"/>
      <c r="F18" s="111"/>
      <c r="G18" s="111"/>
      <c r="H18" s="112"/>
      <c r="I18" s="37"/>
      <c r="J18" s="48"/>
      <c r="K18" s="49"/>
    </row>
    <row r="19" spans="1:18" ht="15" hidden="1" customHeight="1" x14ac:dyDescent="0.25">
      <c r="A19" s="41">
        <v>11</v>
      </c>
      <c r="B19" s="52"/>
      <c r="C19" s="32"/>
      <c r="D19" s="110"/>
      <c r="E19" s="111"/>
      <c r="F19" s="111"/>
      <c r="G19" s="111"/>
      <c r="H19" s="112"/>
      <c r="I19" s="32"/>
      <c r="J19" s="48"/>
      <c r="K19" s="49"/>
    </row>
    <row r="20" spans="1:18" ht="15" hidden="1" customHeight="1" x14ac:dyDescent="0.25">
      <c r="A20" s="41">
        <v>12</v>
      </c>
      <c r="B20" s="52"/>
      <c r="C20" s="32"/>
      <c r="D20" s="101"/>
      <c r="E20" s="102"/>
      <c r="F20" s="102"/>
      <c r="G20" s="102"/>
      <c r="H20" s="103"/>
      <c r="I20" s="32"/>
      <c r="J20" s="48"/>
      <c r="K20" s="49"/>
    </row>
    <row r="21" spans="1:18" ht="15" hidden="1" customHeight="1" x14ac:dyDescent="0.25">
      <c r="A21" s="42">
        <v>13</v>
      </c>
      <c r="B21" s="53"/>
      <c r="C21" s="35"/>
      <c r="D21" s="101"/>
      <c r="E21" s="102"/>
      <c r="F21" s="102"/>
      <c r="G21" s="102"/>
      <c r="H21" s="103"/>
      <c r="I21" s="32"/>
      <c r="J21" s="48"/>
      <c r="K21" s="49"/>
    </row>
    <row r="22" spans="1:18" ht="15" hidden="1" customHeight="1" x14ac:dyDescent="0.25">
      <c r="A22" s="42">
        <v>14</v>
      </c>
      <c r="B22" s="53"/>
      <c r="C22" s="35"/>
      <c r="D22" s="101"/>
      <c r="E22" s="102"/>
      <c r="F22" s="102"/>
      <c r="G22" s="102"/>
      <c r="H22" s="103"/>
      <c r="I22" s="32"/>
      <c r="J22" s="48"/>
      <c r="K22" s="49"/>
    </row>
    <row r="23" spans="1:18" ht="15" hidden="1" customHeight="1" thickBot="1" x14ac:dyDescent="0.3">
      <c r="A23" s="43">
        <v>15</v>
      </c>
      <c r="B23" s="53"/>
      <c r="C23" s="35"/>
      <c r="D23" s="101"/>
      <c r="E23" s="102"/>
      <c r="F23" s="102"/>
      <c r="G23" s="102"/>
      <c r="H23" s="103"/>
      <c r="I23" s="32"/>
      <c r="J23" s="48"/>
      <c r="K23" s="49"/>
    </row>
    <row r="24" spans="1:18" ht="15" customHeight="1" x14ac:dyDescent="0.25">
      <c r="A24" s="10"/>
      <c r="B24" s="18"/>
      <c r="C24" s="11"/>
      <c r="D24" s="11"/>
      <c r="E24" s="30"/>
      <c r="F24" s="62" t="s">
        <v>4</v>
      </c>
      <c r="G24" s="30"/>
      <c r="H24" s="11"/>
      <c r="I24" s="11"/>
      <c r="J24" s="19"/>
      <c r="K24" s="20"/>
    </row>
    <row r="25" spans="1:18" ht="15" customHeight="1" x14ac:dyDescent="0.25">
      <c r="A25" s="12" t="s">
        <v>78</v>
      </c>
      <c r="B25" s="9"/>
      <c r="C25" s="58" t="s">
        <v>27</v>
      </c>
      <c r="D25" s="78"/>
      <c r="E25" s="9"/>
      <c r="F25" s="9"/>
      <c r="G25" s="9"/>
      <c r="H25" s="9" t="s">
        <v>35</v>
      </c>
      <c r="I25" s="9"/>
      <c r="J25" s="9"/>
      <c r="K25" s="13"/>
    </row>
    <row r="26" spans="1:18" ht="15" customHeight="1" x14ac:dyDescent="0.25">
      <c r="A26" s="12" t="str">
        <f>IF(J6="Materiais:","Forma de entrega:","Forma de execução:")</f>
        <v>Forma de execução:</v>
      </c>
      <c r="B26" s="9"/>
      <c r="C26" s="58" t="s">
        <v>30</v>
      </c>
      <c r="D26" s="54"/>
      <c r="E26" s="9"/>
      <c r="G26" s="65"/>
      <c r="H26" s="125" t="str">
        <f>IF(J6="Materiais:","Frete: CIF","Forma de pagamento:")</f>
        <v>Forma de pagamento:</v>
      </c>
      <c r="I26" s="125"/>
      <c r="J26" s="58" t="s">
        <v>104</v>
      </c>
    </row>
    <row r="27" spans="1:18" ht="15" customHeight="1" x14ac:dyDescent="0.25">
      <c r="A27" s="127" t="s">
        <v>84</v>
      </c>
      <c r="B27" s="128"/>
      <c r="C27" s="128"/>
      <c r="D27" s="126" t="s">
        <v>100</v>
      </c>
      <c r="E27" s="126"/>
      <c r="F27" s="126"/>
      <c r="G27" s="65"/>
      <c r="H27" s="66"/>
      <c r="I27" s="66"/>
      <c r="J27" s="9"/>
    </row>
    <row r="28" spans="1:18" ht="15" customHeight="1" x14ac:dyDescent="0.25">
      <c r="A28" s="57" t="str">
        <f>IF(J6="Materiais:","Horário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8" s="58"/>
      <c r="C28" s="58"/>
      <c r="D28" s="58"/>
      <c r="E28" s="58"/>
      <c r="F28" s="58"/>
      <c r="G28" s="58"/>
      <c r="H28" s="59"/>
      <c r="I28" s="9"/>
      <c r="J28" s="9"/>
      <c r="K28" s="13"/>
    </row>
    <row r="29" spans="1:18" ht="15" customHeight="1" x14ac:dyDescent="0.25">
      <c r="A29" s="12" t="s">
        <v>83</v>
      </c>
      <c r="B29" s="9"/>
      <c r="C29" s="61"/>
      <c r="D29" s="61"/>
      <c r="E29" s="61"/>
      <c r="F29" s="61"/>
      <c r="G29" s="9"/>
      <c r="H29" s="9" t="s">
        <v>36</v>
      </c>
      <c r="I29" s="9"/>
      <c r="J29" s="9"/>
      <c r="K29" s="13"/>
    </row>
    <row r="30" spans="1:18" ht="54.75" customHeight="1" thickBot="1" x14ac:dyDescent="0.3">
      <c r="A30" s="118" t="s">
        <v>101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20"/>
      <c r="O30" s="6" t="s">
        <v>81</v>
      </c>
    </row>
    <row r="31" spans="1:18" ht="63.75" customHeight="1" thickBot="1" x14ac:dyDescent="0.3">
      <c r="A31" s="98" t="s">
        <v>87</v>
      </c>
      <c r="B31" s="99"/>
      <c r="C31" s="99"/>
      <c r="D31" s="99"/>
      <c r="E31" s="99"/>
      <c r="F31" s="99"/>
      <c r="G31" s="99"/>
      <c r="H31" s="99"/>
      <c r="I31" s="99"/>
      <c r="J31" s="99"/>
      <c r="K31" s="100"/>
      <c r="R31" s="59"/>
    </row>
    <row r="32" spans="1:18" x14ac:dyDescent="0.25">
      <c r="A32" s="89" t="s">
        <v>93</v>
      </c>
      <c r="B32" s="90"/>
      <c r="C32" s="90"/>
      <c r="D32" s="90"/>
      <c r="E32" s="90"/>
      <c r="F32" s="90"/>
      <c r="G32" s="90"/>
      <c r="H32" s="90"/>
      <c r="I32" s="90"/>
      <c r="J32" s="90"/>
      <c r="K32" s="91"/>
    </row>
    <row r="33" spans="1:11" x14ac:dyDescent="0.25">
      <c r="A33" s="14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3"/>
    </row>
    <row r="34" spans="1:11" x14ac:dyDescent="0.25">
      <c r="A34" s="14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3"/>
    </row>
    <row r="35" spans="1:11" x14ac:dyDescent="0.25">
      <c r="A35" s="14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3"/>
    </row>
    <row r="36" spans="1:11" x14ac:dyDescent="0.25">
      <c r="A36" s="14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3"/>
    </row>
    <row r="37" spans="1:11" x14ac:dyDescent="0.25">
      <c r="A37" s="14" t="s">
        <v>13</v>
      </c>
      <c r="B37" s="9"/>
      <c r="C37" s="9"/>
      <c r="D37" s="9"/>
      <c r="E37" s="9"/>
      <c r="F37" s="9"/>
      <c r="G37" s="9" t="s">
        <v>14</v>
      </c>
      <c r="H37" s="9"/>
      <c r="I37" s="21" t="s">
        <v>15</v>
      </c>
      <c r="J37" s="9"/>
      <c r="K37" s="13"/>
    </row>
    <row r="38" spans="1:11" x14ac:dyDescent="0.25">
      <c r="A38" s="14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1" t="s">
        <v>19</v>
      </c>
      <c r="J38" s="9"/>
      <c r="K38" s="13"/>
    </row>
    <row r="39" spans="1:11" x14ac:dyDescent="0.25">
      <c r="A39" s="14" t="s">
        <v>32</v>
      </c>
      <c r="B39" s="9"/>
      <c r="C39" s="9"/>
      <c r="D39" s="9"/>
      <c r="E39" s="9"/>
      <c r="F39" s="9"/>
      <c r="G39" s="9"/>
      <c r="H39" s="9"/>
      <c r="I39" s="9"/>
      <c r="J39" s="9"/>
      <c r="K39" s="13"/>
    </row>
    <row r="40" spans="1:11" ht="15.75" thickBot="1" x14ac:dyDescent="0.3">
      <c r="A40" s="15" t="s">
        <v>20</v>
      </c>
      <c r="B40" s="16"/>
      <c r="C40" s="16"/>
      <c r="D40" s="16"/>
      <c r="E40" s="16"/>
      <c r="F40" s="16" t="s">
        <v>21</v>
      </c>
      <c r="G40" s="16"/>
      <c r="H40" s="16"/>
      <c r="I40" s="16"/>
      <c r="J40" s="16"/>
      <c r="K40" s="17"/>
    </row>
    <row r="41" spans="1:11" ht="15.75" x14ac:dyDescent="0.25">
      <c r="A41" s="70" t="s">
        <v>82</v>
      </c>
      <c r="B41" s="56"/>
      <c r="C41" s="56"/>
      <c r="D41" s="56"/>
      <c r="E41" s="56"/>
      <c r="F41" s="56"/>
      <c r="G41" s="56"/>
      <c r="H41" s="56"/>
      <c r="I41" s="67"/>
      <c r="J41" s="67"/>
      <c r="K41" s="68"/>
    </row>
    <row r="42" spans="1:11" s="8" customFormat="1" ht="15.75" x14ac:dyDescent="0.25">
      <c r="A42" s="81" t="s">
        <v>96</v>
      </c>
      <c r="B42" s="55"/>
      <c r="C42" s="55"/>
      <c r="D42" s="55"/>
      <c r="E42" s="54"/>
      <c r="F42" s="54"/>
      <c r="G42" s="54"/>
      <c r="H42" s="54"/>
      <c r="I42" s="54"/>
      <c r="J42" s="54"/>
      <c r="K42" s="71"/>
    </row>
    <row r="43" spans="1:11" s="8" customFormat="1" ht="15.75" x14ac:dyDescent="0.25">
      <c r="A43" s="72" t="str">
        <f>IF(A42="Adézio Machado","adezio.machado@scgas.com.br",IF(A42="Karen Kunzler Graff","karen.graff@scgas.com.br",IF(A42="Giovani Della Rocca","giovani.rocca@scgas.com.br",IF(A42="Roberta Fiamoncini da Silva","roberta.silva@scgas.com.br",IF(A42="Tirza Torres Pereira","tirza.pereira@scgas.com.br",IF(A42="Luciana Cristina da Silva","luciana.silva@scgas.com.br",IF(A42="Valdete Aparecida Andrett","valdete.andrett","")))))))</f>
        <v>valdete.andrett</v>
      </c>
      <c r="B43" s="73"/>
      <c r="C43" s="73"/>
      <c r="D43" s="73"/>
      <c r="E43" s="54"/>
      <c r="F43" s="54"/>
      <c r="G43" s="54"/>
      <c r="H43" s="54"/>
      <c r="I43" s="54"/>
      <c r="J43" s="54"/>
      <c r="K43" s="71"/>
    </row>
    <row r="44" spans="1:11" s="8" customFormat="1" ht="16.5" thickBot="1" x14ac:dyDescent="0.3">
      <c r="A44" s="74" t="s">
        <v>79</v>
      </c>
      <c r="B44" s="75"/>
      <c r="C44" s="75"/>
      <c r="D44" s="75"/>
      <c r="E44" s="69"/>
      <c r="F44" s="69"/>
      <c r="G44" s="69"/>
      <c r="H44" s="69"/>
      <c r="I44" s="69"/>
      <c r="J44" s="69"/>
      <c r="K44" s="76"/>
    </row>
    <row r="45" spans="1:11" ht="77.25" customHeight="1" thickBot="1" x14ac:dyDescent="0.3">
      <c r="A45" s="113" t="s">
        <v>88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5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70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71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"&amp;LEFT($D$9,30)&amp;"-"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060/25. 
Aguardaremos retorno até 23/05/2025.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060/25,  encerrada em 23/05/2025.
 Atenciosamente, 
 Valdete Aparecida Andrett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5">
    <mergeCell ref="A3:B3"/>
    <mergeCell ref="A4:B4"/>
    <mergeCell ref="C3:G3"/>
    <mergeCell ref="H3:K3"/>
    <mergeCell ref="C4:G4"/>
    <mergeCell ref="H4:K4"/>
    <mergeCell ref="A45:K45"/>
    <mergeCell ref="J7:K7"/>
    <mergeCell ref="A30:K30"/>
    <mergeCell ref="D18:H18"/>
    <mergeCell ref="D13:H13"/>
    <mergeCell ref="D14:H14"/>
    <mergeCell ref="D17:H17"/>
    <mergeCell ref="D15:H15"/>
    <mergeCell ref="D16:H16"/>
    <mergeCell ref="H26:I26"/>
    <mergeCell ref="D27:F27"/>
    <mergeCell ref="A27:C27"/>
    <mergeCell ref="D7:H8"/>
    <mergeCell ref="A5:K5"/>
    <mergeCell ref="A32:K32"/>
    <mergeCell ref="I7:I8"/>
    <mergeCell ref="A7:A8"/>
    <mergeCell ref="B7:B8"/>
    <mergeCell ref="A31:K31"/>
    <mergeCell ref="D22:H22"/>
    <mergeCell ref="D23:H23"/>
    <mergeCell ref="D9:H9"/>
    <mergeCell ref="D11:H11"/>
    <mergeCell ref="D19:H19"/>
    <mergeCell ref="D20:H20"/>
    <mergeCell ref="D21:H21"/>
    <mergeCell ref="D10:H10"/>
    <mergeCell ref="D12:H12"/>
    <mergeCell ref="C7:C8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80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'NÃO EXLUIR'!$A$83:$A$86</xm:f>
          </x14:formula1>
          <xm:sqref>C25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C26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J27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A30:K30</xm:sqref>
        </x14:dataValidation>
        <x14:dataValidation type="list" allowBlank="1" showInputMessage="1" showErrorMessage="1" xr:uid="{00000000-0002-0000-0000-000002000000}">
          <x14:formula1>
            <xm:f>'NÃO EXLUIR'!$H$83:$H$91</xm:f>
          </x14:formula1>
          <xm:sqref>A42</xm:sqref>
        </x14:dataValidation>
        <x14:dataValidation type="list" errorStyle="warning" allowBlank="1" showInputMessage="1" showErrorMessage="1" xr:uid="{EDC7D846-BD6B-4911-A5E5-F7B8B5F8B2B5}">
          <x14:formula1>
            <xm:f>'NÃO EXLUIR'!$D$87:$D$91</xm:f>
          </x14:formula1>
          <xm:sqref>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N110"/>
  <sheetViews>
    <sheetView workbookViewId="0">
      <selection activeCell="D92" sqref="D92"/>
    </sheetView>
  </sheetViews>
  <sheetFormatPr defaultColWidth="9.140625" defaultRowHeight="13.5" customHeight="1" x14ac:dyDescent="0.25"/>
  <cols>
    <col min="1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64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28</v>
      </c>
      <c r="B83" s="2"/>
      <c r="C83" s="2"/>
      <c r="D83" s="2" t="s">
        <v>28</v>
      </c>
      <c r="F83" s="1" t="s">
        <v>28</v>
      </c>
      <c r="H83" s="1" t="s">
        <v>28</v>
      </c>
      <c r="K83" s="1" t="s">
        <v>28</v>
      </c>
      <c r="M83" s="1" t="s">
        <v>28</v>
      </c>
    </row>
    <row r="84" spans="1:14" ht="13.5" customHeight="1" x14ac:dyDescent="0.25">
      <c r="A84" s="1" t="s">
        <v>25</v>
      </c>
      <c r="D84" s="1" t="s">
        <v>29</v>
      </c>
      <c r="F84" s="1" t="s">
        <v>31</v>
      </c>
      <c r="H84" s="1" t="s">
        <v>33</v>
      </c>
      <c r="K84" s="3" t="s">
        <v>37</v>
      </c>
      <c r="M84" s="1" t="s">
        <v>66</v>
      </c>
    </row>
    <row r="85" spans="1:14" ht="13.5" customHeight="1" x14ac:dyDescent="0.25">
      <c r="A85" s="1" t="s">
        <v>26</v>
      </c>
      <c r="D85" s="1" t="s">
        <v>30</v>
      </c>
      <c r="F85" s="60" t="s">
        <v>95</v>
      </c>
      <c r="H85" s="1" t="s">
        <v>80</v>
      </c>
      <c r="K85" s="3" t="s">
        <v>38</v>
      </c>
      <c r="M85" s="1" t="s">
        <v>68</v>
      </c>
    </row>
    <row r="86" spans="1:14" ht="13.5" customHeight="1" x14ac:dyDescent="0.25">
      <c r="A86" s="1" t="s">
        <v>27</v>
      </c>
      <c r="F86" s="1" t="s">
        <v>65</v>
      </c>
      <c r="H86" s="1" t="s">
        <v>34</v>
      </c>
      <c r="K86" s="3" t="s">
        <v>39</v>
      </c>
      <c r="M86" s="1" t="s">
        <v>67</v>
      </c>
    </row>
    <row r="87" spans="1:14" ht="13.5" customHeight="1" x14ac:dyDescent="0.25">
      <c r="D87" s="2" t="str">
        <f>IF(Cotação!J6="Materiais:","","SELECIONE")</f>
        <v>SELECIONE</v>
      </c>
      <c r="F87" s="1" t="s">
        <v>89</v>
      </c>
      <c r="H87" s="1" t="s">
        <v>75</v>
      </c>
      <c r="K87" s="3" t="s">
        <v>40</v>
      </c>
    </row>
    <row r="88" spans="1:14" ht="13.5" customHeight="1" x14ac:dyDescent="0.25">
      <c r="D88" s="1" t="str">
        <f>IF(Cotação!J6="Materiais:","","Único ao final")</f>
        <v>Único ao final</v>
      </c>
      <c r="F88" s="1" t="s">
        <v>77</v>
      </c>
      <c r="H88" s="1" t="s">
        <v>74</v>
      </c>
      <c r="K88" s="3" t="s">
        <v>41</v>
      </c>
    </row>
    <row r="89" spans="1:14" ht="13.5" customHeight="1" x14ac:dyDescent="0.25">
      <c r="A89" s="2" t="s">
        <v>28</v>
      </c>
      <c r="D89" s="1" t="str">
        <f>IF(Cotação!J6="Materiais:","","Ao final de cada etapa")</f>
        <v>Ao final de cada etapa</v>
      </c>
      <c r="F89" s="1" t="s">
        <v>90</v>
      </c>
      <c r="H89" s="1" t="s">
        <v>76</v>
      </c>
      <c r="K89" s="3" t="s">
        <v>42</v>
      </c>
      <c r="M89" s="1" t="s">
        <v>28</v>
      </c>
    </row>
    <row r="90" spans="1:14" ht="13.5" customHeight="1" x14ac:dyDescent="0.25">
      <c r="A90" s="1" t="s">
        <v>72</v>
      </c>
      <c r="D90" s="1" t="str">
        <f>IF(Cotação!J6="Materiais:","","De acordo com o cronograma")</f>
        <v>De acordo com o cronograma</v>
      </c>
      <c r="H90" s="1" t="s">
        <v>96</v>
      </c>
      <c r="K90" s="3" t="s">
        <v>43</v>
      </c>
      <c r="M90" s="4" t="e">
        <f>IF(Cotação!B9="","","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69</v>
      </c>
      <c r="D91" s="1" t="s">
        <v>98</v>
      </c>
      <c r="H91" s="1" t="s">
        <v>97</v>
      </c>
      <c r="K91" s="3" t="s">
        <v>44</v>
      </c>
      <c r="M91" s="4" t="e">
        <f>IF(Cotação!B9="","","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K92" s="3" t="s">
        <v>45</v>
      </c>
      <c r="M92" s="4" t="e">
        <f>IF(Cotação!B9="","","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46</v>
      </c>
      <c r="M93" s="1" t="e">
        <f>IF(Cotação!B9="","","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47</v>
      </c>
    </row>
    <row r="95" spans="1:14" ht="13.5" customHeight="1" x14ac:dyDescent="0.25">
      <c r="K95" s="3" t="s">
        <v>48</v>
      </c>
    </row>
    <row r="96" spans="1:14" ht="13.5" customHeight="1" x14ac:dyDescent="0.25">
      <c r="K96" s="3" t="s">
        <v>49</v>
      </c>
      <c r="M96" s="5">
        <v>1</v>
      </c>
      <c r="N96" s="5" t="e">
        <f>IF(Cotação!B9="","",AND(SMALL(#REF!,1)=#REF!,#REF!='NÃO EXLUIR'!M84))</f>
        <v>#REF!</v>
      </c>
    </row>
    <row r="97" spans="11:14" ht="13.5" customHeight="1" x14ac:dyDescent="0.25">
      <c r="K97" s="3" t="s">
        <v>50</v>
      </c>
      <c r="M97" s="5">
        <v>2</v>
      </c>
      <c r="N97" s="5" t="e">
        <f>IF(Cotação!B9="","",AND(SMALL(#REF!,1)=#REF!,#REF!='NÃO EXLUIR'!M84))</f>
        <v>#REF!</v>
      </c>
    </row>
    <row r="98" spans="11:14" ht="13.5" customHeight="1" x14ac:dyDescent="0.25">
      <c r="K98" s="3" t="s">
        <v>51</v>
      </c>
      <c r="M98" s="5">
        <v>3</v>
      </c>
      <c r="N98" s="5" t="e">
        <f>IF(Cotação!B9="","",AND(SMALL(#REF!,1)=#REF!,#REF!='NÃO EXLUIR'!M84))</f>
        <v>#REF!</v>
      </c>
    </row>
    <row r="99" spans="11:14" ht="13.5" customHeight="1" x14ac:dyDescent="0.25">
      <c r="K99" s="3" t="s">
        <v>52</v>
      </c>
      <c r="M99" s="5">
        <v>4</v>
      </c>
      <c r="N99" s="5" t="e">
        <f>IF(Cotação!B9="","",AND(SMALL(#REF!,1)=#REF!,#REF!='NÃO EXLUIR'!M84))</f>
        <v>#REF!</v>
      </c>
    </row>
    <row r="100" spans="11:14" ht="13.5" customHeight="1" x14ac:dyDescent="0.25">
      <c r="K100" s="3" t="s">
        <v>53</v>
      </c>
      <c r="M100" s="5"/>
      <c r="N100" s="5"/>
    </row>
    <row r="101" spans="11:14" ht="13.5" customHeight="1" x14ac:dyDescent="0.25">
      <c r="K101" s="3" t="s">
        <v>54</v>
      </c>
      <c r="M101" s="5">
        <v>1</v>
      </c>
      <c r="N101" s="5" t="e">
        <f>IF(Cotação!B9="","",AND(SMALL(#REF!,2)=#REF!,#REF!='NÃO EXLUIR'!M85))</f>
        <v>#REF!</v>
      </c>
    </row>
    <row r="102" spans="11:14" ht="13.5" customHeight="1" x14ac:dyDescent="0.25">
      <c r="K102" s="3" t="s">
        <v>55</v>
      </c>
      <c r="M102" s="5">
        <v>2</v>
      </c>
      <c r="N102" s="5" t="e">
        <f>IF(Cotação!B9="","",AND(SMALL(#REF!,2)=#REF!,#REF!='NÃO EXLUIR'!M85))</f>
        <v>#REF!</v>
      </c>
    </row>
    <row r="103" spans="11:14" ht="13.5" customHeight="1" x14ac:dyDescent="0.25">
      <c r="K103" s="3" t="s">
        <v>56</v>
      </c>
      <c r="M103" s="5">
        <v>3</v>
      </c>
      <c r="N103" s="5" t="e">
        <f>IF(Cotação!B9="","",AND(SMALL(#REF!,2)=#REF!,#REF!='NÃO EXLUIR'!M85))</f>
        <v>#REF!</v>
      </c>
    </row>
    <row r="104" spans="11:14" ht="13.5" customHeight="1" x14ac:dyDescent="0.25">
      <c r="K104" s="3" t="s">
        <v>57</v>
      </c>
      <c r="M104" s="5">
        <v>4</v>
      </c>
      <c r="N104" s="5" t="e">
        <f>IF(Cotação!B9="","",AND(SMALL(#REF!,2)=#REF!,#REF!='NÃO EXLUIR'!M85))</f>
        <v>#REF!</v>
      </c>
    </row>
    <row r="105" spans="11:14" ht="13.5" customHeight="1" x14ac:dyDescent="0.25">
      <c r="K105" s="3" t="s">
        <v>58</v>
      </c>
      <c r="M105" s="5"/>
      <c r="N105" s="5"/>
    </row>
    <row r="106" spans="11:14" ht="13.5" customHeight="1" x14ac:dyDescent="0.25">
      <c r="K106" s="3" t="s">
        <v>59</v>
      </c>
      <c r="M106" s="5">
        <v>1</v>
      </c>
      <c r="N106" s="5" t="e">
        <f>IF(Cotação!B9="","",AND(SMALL(#REF!,3)=#REF!,#REF!='NÃO EXLUIR'!M86))</f>
        <v>#REF!</v>
      </c>
    </row>
    <row r="107" spans="11:14" ht="13.5" customHeight="1" x14ac:dyDescent="0.25">
      <c r="K107" s="3" t="s">
        <v>60</v>
      </c>
      <c r="M107" s="5">
        <v>2</v>
      </c>
      <c r="N107" s="5" t="e">
        <f>IF(Cotação!B9="","",AND(SMALL(#REF!,3)=#REF!,#REF!='NÃO EXLUIR'!M86))</f>
        <v>#REF!</v>
      </c>
    </row>
    <row r="108" spans="11:14" ht="13.5" customHeight="1" x14ac:dyDescent="0.25">
      <c r="K108" s="3" t="s">
        <v>61</v>
      </c>
      <c r="M108" s="5">
        <v>3</v>
      </c>
      <c r="N108" s="5" t="e">
        <f>IF(Cotação!B9="","",AND(SMALL(#REF!,3)=#REF!,#REF!='NÃO EXLUIR'!M86))</f>
        <v>#REF!</v>
      </c>
    </row>
    <row r="109" spans="11:14" ht="13.5" customHeight="1" x14ac:dyDescent="0.25">
      <c r="K109" s="3" t="s">
        <v>62</v>
      </c>
      <c r="M109" s="5">
        <v>4</v>
      </c>
      <c r="N109" s="5" t="e">
        <f>IF(Cotação!B9="","",AND(SMALL(#REF!,3)=#REF!,#REF!='NÃO EXLUIR'!M86))</f>
        <v>#REF!</v>
      </c>
    </row>
    <row r="110" spans="11:14" ht="13.5" customHeight="1" x14ac:dyDescent="0.25">
      <c r="K110" s="3" t="s">
        <v>63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2025-05-20T13:44:36Z</cp:lastPrinted>
  <dcterms:created xsi:type="dcterms:W3CDTF">2012-07-27T16:56:19Z</dcterms:created>
  <dcterms:modified xsi:type="dcterms:W3CDTF">2025-05-20T18:20:48Z</dcterms:modified>
</cp:coreProperties>
</file>