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61 - Automação de portões\00 - Arquivos Iniciais Cotação\"/>
    </mc:Choice>
  </mc:AlternateContent>
  <xr:revisionPtr revIDLastSave="0" documentId="13_ncr:1_{6CB50868-9A94-4AAD-9DB3-1511ED61F832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I20" i="3" l="1"/>
  <c r="G20" i="3"/>
  <c r="K20" i="3"/>
  <c r="E20" i="3"/>
  <c r="I19" i="3"/>
  <c r="E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K29" i="3" l="1"/>
  <c r="I29" i="3"/>
  <c r="G29" i="3"/>
  <c r="E29" i="3"/>
  <c r="K23" i="3"/>
  <c r="I23" i="3"/>
  <c r="G23" i="3"/>
  <c r="E23" i="3"/>
  <c r="K22" i="3"/>
  <c r="I22" i="3"/>
  <c r="G22" i="3"/>
  <c r="E22" i="3"/>
  <c r="K33" i="3"/>
  <c r="I33" i="3"/>
  <c r="G33" i="3"/>
  <c r="E33" i="3"/>
  <c r="K27" i="3"/>
  <c r="I27" i="3"/>
  <c r="G27" i="3"/>
  <c r="E27" i="3"/>
  <c r="K32" i="3"/>
  <c r="I32" i="3"/>
  <c r="G32" i="3"/>
  <c r="E32" i="3"/>
  <c r="K26" i="3"/>
  <c r="I26" i="3"/>
  <c r="G26" i="3"/>
  <c r="E26" i="3"/>
  <c r="K30" i="3"/>
  <c r="I30" i="3"/>
  <c r="G30" i="3"/>
  <c r="E30" i="3"/>
  <c r="K28" i="3"/>
  <c r="I28" i="3"/>
  <c r="G28" i="3"/>
  <c r="E28" i="3"/>
  <c r="K31" i="3"/>
  <c r="I31" i="3"/>
  <c r="G31" i="3"/>
  <c r="E31" i="3"/>
  <c r="K25" i="3"/>
  <c r="I25" i="3"/>
  <c r="G25" i="3"/>
  <c r="E25" i="3"/>
  <c r="K24" i="3"/>
  <c r="I24" i="3"/>
  <c r="G24" i="3"/>
  <c r="E24" i="3"/>
  <c r="E21" i="3"/>
  <c r="I21" i="3"/>
  <c r="G21" i="3"/>
  <c r="K21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<sst xmlns="http://schemas.openxmlformats.org/spreadsheetml/2006/main" count="196" uniqueCount="142">
  <si>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</si>
  <si>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</si>
  <si>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</si>
  <si>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</si>
  <si>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</si>
  <si>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</si>
  <si>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</si>
  <si>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</si>
  <si>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</si>
  <si>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</si>
  <si>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</si>
  <si>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</si>
  <si>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</si>
  <si>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</si>
  <si>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</si>
  <si>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</si>
  <si>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</si>
  <si>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</si>
  <si>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</si>
  <si>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</si>
  <si>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</si>
  <si>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</si>
  <si>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</si>
  <si>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</si>
  <si>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</si>
  <si>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</si>
  <si>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</si>
  <si>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</si>
  <si>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</si>
  <si>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</si>
  <si>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</si>
  <si>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</si>
  <si>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</si>
  <si>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</si>
  <si>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</si>
  <si>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</si>
  <si>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</si>
  <si>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</si>
  <si>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</si>
  <si>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</si>
  <si>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</si>
  <si>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</si>
  <si>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</si>
  <si>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</si>
  <si>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</si>
  <si>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</si>
  <si>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</si>
  <si>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</si>
  <si>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</si>
  <si>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</si>
  <si>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</si>
  <si>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</si>
  <si>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</si>
  <si>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</si>
  <si>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</si>
  <si>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</si>
  <si>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</si>
  <si>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</si>
  <si>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</si>
  <si>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</si>
  <si>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</si>
  <si>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</si>
  <si>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</si>
  <si>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</si>
  <si>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</si>
  <si>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</si>
  <si>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</si>
  <si>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</si>
  <si>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</si>
  <si>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</si>
  <si>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</si>
  <si>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</si>
  <si>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</si>
  <si>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</si>
  <si>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</si>
  <si>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</si>
  <si>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</si>
  <si>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</si>
  <si>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</si>
  <si>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</si>
  <si>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</si>
  <si>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</si>
  <si>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</si>
  <si>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</si>
  <si>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</si>
  <si>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</si>
  <si>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</si>
  <si>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</si>
  <si>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</si>
  <si>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</si>
  <si>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</si>
  <si>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</si>
  <si>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</si>
  <si>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</si>
  <si>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</si>
  <si>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</si>
  <si>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</si>
  <si>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</si>
  <si>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</si>
  <si>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</si>
  <si>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</si>
  <si>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</si>
  <si>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</si>
  <si>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</si>
  <si>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</si>
  <si>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</si>
  <si>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</si>
  <si>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</si>
  <si>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</si>
  <si>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</si>
  <si>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</si>
  <si>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</si>
  <si>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</si>
  <si>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</si>
  <si>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</si>
  <si>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</si>
  <si>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</si>
  <si>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</si>
  <si>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</si>
  <si>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</si>
  <si>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</si>
  <si>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</si>
  <si>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</si>
  <si>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</si>
  <si>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</si>
  <si>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</si>
  <si>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</si>
  <si>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</si>
  <si>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</si>
  <si>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</si>
  <si>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</si>
  <si>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</si>
  <si>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</si>
  <si>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</si>
  <si>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061/25</t>
  </si>
  <si>
    <t>Conforme Especificação Técnica em Anexo</t>
  </si>
  <si>
    <t>Fornecimento de 20 (vinte) controles remotos programados para as frequências/códigos do motor de abertura e fechamento do portão.</t>
  </si>
  <si>
    <t>Fornecimento e instalação de 2 (dois) sensores anti-esmagamento e seus suportes e
células refletivas.</t>
  </si>
  <si>
    <t>Fornecimento de 1 (um) motor industrial com lubrificação à óleo, para automação de portões industriais, acionado por controle remoto com deslocamento da abertura e fechamento do portão por cremalheira e ação de bloqueio do deslocamento por sensor antiesmagamento.</t>
  </si>
  <si>
    <t>30 dias</t>
  </si>
  <si>
    <t>Único ao final</t>
  </si>
  <si>
    <t>Yohan de Oliveira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</si>
</sst>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10" fillId="0" borderId="1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28" fillId="0" borderId="14" xfId="0" applyFont="1" applyFill="1" applyBorder="1"/>
    <xf numFmtId="0" fontId="22" fillId="0" borderId="0" xfId="0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0" fontId="10" fillId="0" borderId="17" xfId="0" applyFont="1" applyFill="1" applyBorder="1" applyProtection="1"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D10" sqref="D10:H10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90" t="s">
        <v>23</v>
      </c>
      <c r="J2" s="91" t="str">
        <f>A4</f>
        <v>061/25</v>
      </c>
      <c r="K2" s="15"/>
    </row>
    <row r="3" spans="1:11" s="11" customFormat="1" ht="19.5" customHeight="1" x14ac:dyDescent="0.25">
      <c r="A3" s="136" t="s">
        <v>0</v>
      </c>
      <c r="B3" s="137"/>
      <c r="C3" s="139" t="s">
        <v>121</v>
      </c>
      <c r="D3" s="140"/>
      <c r="E3" s="140"/>
      <c r="F3" s="140"/>
      <c r="G3" s="141"/>
      <c r="H3" s="138" t="s">
        <v>122</v>
      </c>
      <c r="I3" s="138"/>
      <c r="J3" s="138"/>
      <c r="K3" s="137"/>
    </row>
    <row r="4" spans="1:11" ht="15.75" customHeight="1" thickBot="1" x14ac:dyDescent="0.3">
      <c r="A4" s="274" t="s">
        <v>134</v>
      </c>
      <c r="B4" s="275"/>
      <c r="C4" s="276">
        <v>45797</v>
      </c>
      <c r="D4" s="277"/>
      <c r="E4" s="277"/>
      <c r="F4" s="277"/>
      <c r="G4" s="278"/>
      <c r="H4" s="279">
        <v>45799</v>
      </c>
      <c r="I4" s="279"/>
      <c r="J4" s="279"/>
      <c r="K4" s="280"/>
    </row>
    <row r="5" spans="1:11" ht="22.5" customHeight="1" thickBot="1" x14ac:dyDescent="0.3">
      <c r="A5" s="281" t="s">
        <v>108</v>
      </c>
      <c r="B5" s="282"/>
      <c r="C5" s="283"/>
      <c r="D5" s="283"/>
      <c r="E5" s="283"/>
      <c r="F5" s="283"/>
      <c r="G5" s="283"/>
      <c r="H5" s="283"/>
      <c r="I5" s="255"/>
      <c r="J5" s="284" t="s">
        <v>90</v>
      </c>
      <c r="K5" s="285"/>
    </row>
    <row r="6" spans="1:11" ht="15" customHeight="1" x14ac:dyDescent="0.25">
      <c r="A6" s="170" t="s">
        <v>1</v>
      </c>
      <c r="B6" s="172" t="s">
        <v>24</v>
      </c>
      <c r="C6" s="128" t="s">
        <v>94</v>
      </c>
      <c r="D6" s="130" t="s">
        <v>114</v>
      </c>
      <c r="E6" s="131"/>
      <c r="F6" s="131"/>
      <c r="G6" s="131"/>
      <c r="H6" s="132"/>
      <c r="I6" s="128" t="s">
        <v>130</v>
      </c>
      <c r="J6" s="160" t="s">
        <v>2</v>
      </c>
      <c r="K6" s="161"/>
    </row>
    <row r="7" spans="1:11" ht="32.25" customHeight="1" x14ac:dyDescent="0.25">
      <c r="A7" s="171"/>
      <c r="B7" s="173"/>
      <c r="C7" s="129"/>
      <c r="D7" s="133"/>
      <c r="E7" s="134"/>
      <c r="F7" s="134"/>
      <c r="G7" s="134"/>
      <c r="H7" s="135"/>
      <c r="I7" s="129"/>
      <c r="J7" s="62" t="s">
        <v>131</v>
      </c>
      <c r="K7" s="61" t="s">
        <v>3</v>
      </c>
    </row>
    <row r="8" spans="1:11" ht="95.25" customHeight="1" x14ac:dyDescent="0.25">
      <c r="A8" s="43">
        <v>1</v>
      </c>
      <c r="B8" s="125">
        <v>1</v>
      </c>
      <c r="C8" s="123" t="s">
        <v>94</v>
      </c>
      <c r="D8" s="148" t="s">
        <v>138</v>
      </c>
      <c r="E8" s="149"/>
      <c r="F8" s="149"/>
      <c r="G8" s="149"/>
      <c r="H8" s="150"/>
      <c r="I8" s="65" t="s">
        <v>135</v>
      </c>
      <c r="J8" s="71"/>
      <c r="K8" s="72"/>
    </row>
    <row r="9" spans="1:11" ht="45" x14ac:dyDescent="0.25">
      <c r="A9" s="43">
        <v>2</v>
      </c>
      <c r="B9" s="125">
        <v>2</v>
      </c>
      <c r="C9" s="123" t="s">
        <v>94</v>
      </c>
      <c r="D9" s="148" t="s">
        <v>137</v>
      </c>
      <c r="E9" s="149"/>
      <c r="F9" s="149"/>
      <c r="G9" s="149"/>
      <c r="H9" s="150"/>
      <c r="I9" s="65" t="s">
        <v>135</v>
      </c>
      <c r="J9" s="73"/>
      <c r="K9" s="74"/>
    </row>
    <row r="10" spans="1:11" ht="45.75" thickBot="1" x14ac:dyDescent="0.3">
      <c r="A10" s="43">
        <v>3</v>
      </c>
      <c r="B10" s="125">
        <v>20</v>
      </c>
      <c r="C10" s="123" t="s">
        <v>94</v>
      </c>
      <c r="D10" s="151" t="s">
        <v>136</v>
      </c>
      <c r="E10" s="152"/>
      <c r="F10" s="152"/>
      <c r="G10" s="152"/>
      <c r="H10" s="153"/>
      <c r="I10" s="65" t="s">
        <v>135</v>
      </c>
      <c r="J10" s="75"/>
      <c r="K10" s="76"/>
    </row>
    <row r="11" spans="1:11" hidden="1" x14ac:dyDescent="0.25">
      <c r="A11" s="43">
        <v>4</v>
      </c>
      <c r="B11" s="125"/>
      <c r="C11" s="123"/>
      <c r="D11" s="151"/>
      <c r="E11" s="152"/>
      <c r="F11" s="152"/>
      <c r="G11" s="152"/>
      <c r="H11" s="153"/>
      <c r="I11" s="65"/>
      <c r="J11" s="75"/>
      <c r="K11" s="76"/>
    </row>
    <row r="12" spans="1:11" ht="15" hidden="1" customHeight="1" x14ac:dyDescent="0.25">
      <c r="A12" s="43">
        <v>5</v>
      </c>
      <c r="B12" s="126"/>
      <c r="C12" s="58"/>
      <c r="D12" s="162"/>
      <c r="E12" s="163"/>
      <c r="F12" s="163"/>
      <c r="G12" s="163"/>
      <c r="H12" s="164"/>
      <c r="I12" s="58"/>
      <c r="J12" s="75"/>
      <c r="K12" s="76"/>
    </row>
    <row r="13" spans="1:11" ht="15" hidden="1" customHeight="1" x14ac:dyDescent="0.25">
      <c r="A13" s="43">
        <v>6</v>
      </c>
      <c r="B13" s="126"/>
      <c r="C13" s="124"/>
      <c r="D13" s="165"/>
      <c r="E13" s="166"/>
      <c r="F13" s="166"/>
      <c r="G13" s="166"/>
      <c r="H13" s="167"/>
      <c r="I13" s="64"/>
      <c r="J13" s="75"/>
      <c r="K13" s="76"/>
    </row>
    <row r="14" spans="1:11" ht="15" hidden="1" customHeight="1" x14ac:dyDescent="0.25">
      <c r="A14" s="43">
        <v>7</v>
      </c>
      <c r="B14" s="126"/>
      <c r="C14" s="124"/>
      <c r="D14" s="165"/>
      <c r="E14" s="168"/>
      <c r="F14" s="168"/>
      <c r="G14" s="168"/>
      <c r="H14" s="169"/>
      <c r="I14" s="64"/>
      <c r="J14" s="75"/>
      <c r="K14" s="76"/>
    </row>
    <row r="15" spans="1:11" ht="15" hidden="1" customHeight="1" x14ac:dyDescent="0.25">
      <c r="A15" s="43">
        <v>8</v>
      </c>
      <c r="B15" s="126"/>
      <c r="C15" s="124"/>
      <c r="D15" s="165"/>
      <c r="E15" s="166"/>
      <c r="F15" s="166"/>
      <c r="G15" s="166"/>
      <c r="H15" s="167"/>
      <c r="I15" s="64"/>
      <c r="J15" s="75"/>
      <c r="K15" s="76"/>
    </row>
    <row r="16" spans="1:11" s="57" customFormat="1" ht="15" hidden="1" customHeight="1" x14ac:dyDescent="0.25">
      <c r="A16" s="43">
        <v>9</v>
      </c>
      <c r="B16" s="126"/>
      <c r="C16" s="124"/>
      <c r="D16" s="165"/>
      <c r="E16" s="166"/>
      <c r="F16" s="166"/>
      <c r="G16" s="166"/>
      <c r="H16" s="167"/>
      <c r="I16" s="64"/>
      <c r="J16" s="77"/>
      <c r="K16" s="78"/>
    </row>
    <row r="17" spans="1:18" ht="15" hidden="1" customHeight="1" x14ac:dyDescent="0.25">
      <c r="A17" s="43">
        <v>10</v>
      </c>
      <c r="B17" s="126"/>
      <c r="C17" s="124"/>
      <c r="D17" s="145"/>
      <c r="E17" s="146"/>
      <c r="F17" s="146"/>
      <c r="G17" s="146"/>
      <c r="H17" s="147"/>
      <c r="I17" s="64"/>
      <c r="J17" s="75"/>
      <c r="K17" s="76"/>
    </row>
    <row r="18" spans="1:18" ht="15" hidden="1" customHeight="1" x14ac:dyDescent="0.25">
      <c r="A18" s="66">
        <v>11</v>
      </c>
      <c r="B18" s="126"/>
      <c r="C18" s="58"/>
      <c r="D18" s="145"/>
      <c r="E18" s="146"/>
      <c r="F18" s="146"/>
      <c r="G18" s="146"/>
      <c r="H18" s="147"/>
      <c r="I18" s="58"/>
      <c r="J18" s="75"/>
      <c r="K18" s="76"/>
    </row>
    <row r="19" spans="1:18" ht="15" hidden="1" customHeight="1" x14ac:dyDescent="0.25">
      <c r="A19" s="66">
        <v>12</v>
      </c>
      <c r="B19" s="126"/>
      <c r="C19" s="58"/>
      <c r="D19" s="145"/>
      <c r="E19" s="146"/>
      <c r="F19" s="146"/>
      <c r="G19" s="146"/>
      <c r="H19" s="147"/>
      <c r="I19" s="58"/>
      <c r="J19" s="75"/>
      <c r="K19" s="76"/>
    </row>
    <row r="20" spans="1:18" ht="15" hidden="1" customHeight="1" x14ac:dyDescent="0.25">
      <c r="A20" s="67">
        <v>13</v>
      </c>
      <c r="B20" s="127"/>
      <c r="C20" s="63"/>
      <c r="D20" s="145"/>
      <c r="E20" s="146"/>
      <c r="F20" s="146"/>
      <c r="G20" s="146"/>
      <c r="H20" s="147"/>
      <c r="I20" s="58"/>
      <c r="J20" s="75"/>
      <c r="K20" s="76"/>
    </row>
    <row r="21" spans="1:18" ht="15" hidden="1" customHeight="1" x14ac:dyDescent="0.25">
      <c r="A21" s="67">
        <v>14</v>
      </c>
      <c r="B21" s="127"/>
      <c r="C21" s="63"/>
      <c r="D21" s="145"/>
      <c r="E21" s="146"/>
      <c r="F21" s="146"/>
      <c r="G21" s="146"/>
      <c r="H21" s="147"/>
      <c r="I21" s="58"/>
      <c r="J21" s="75"/>
      <c r="K21" s="76"/>
    </row>
    <row r="22" spans="1:18" ht="15" hidden="1" customHeight="1" thickBot="1" x14ac:dyDescent="0.3">
      <c r="A22" s="68">
        <v>15</v>
      </c>
      <c r="B22" s="127"/>
      <c r="C22" s="63"/>
      <c r="D22" s="145"/>
      <c r="E22" s="146"/>
      <c r="F22" s="146"/>
      <c r="G22" s="146"/>
      <c r="H22" s="147"/>
      <c r="I22" s="58"/>
      <c r="J22" s="75"/>
      <c r="K22" s="76"/>
    </row>
    <row r="23" spans="1:18" ht="15" customHeight="1" x14ac:dyDescent="0.25">
      <c r="A23" s="17"/>
      <c r="B23" s="25"/>
      <c r="C23" s="18"/>
      <c r="D23" s="18"/>
      <c r="E23" s="52"/>
      <c r="F23" s="89" t="s">
        <v>4</v>
      </c>
      <c r="G23" s="52"/>
      <c r="H23" s="18"/>
      <c r="I23" s="18"/>
      <c r="J23" s="26"/>
      <c r="K23" s="27"/>
    </row>
    <row r="24" spans="1:18" ht="15" customHeight="1" x14ac:dyDescent="0.25">
      <c r="A24" s="251" t="s">
        <v>100</v>
      </c>
      <c r="B24" s="29"/>
      <c r="C24" s="29" t="s">
        <v>26</v>
      </c>
      <c r="D24" s="29"/>
      <c r="E24" s="29"/>
      <c r="F24" s="29"/>
      <c r="G24" s="29"/>
      <c r="H24" s="252" t="s">
        <v>37</v>
      </c>
      <c r="I24" s="252"/>
      <c r="J24" s="29"/>
      <c r="K24" s="253"/>
    </row>
    <row r="25" spans="1:18" ht="15" customHeight="1" x14ac:dyDescent="0.25">
      <c r="A25" s="251" t="str">
        <f>IF(J5="Materiais:","Forma de entrega:","Forma de execução:")</f>
        <v>Forma de execução:</v>
      </c>
      <c r="B25" s="29"/>
      <c r="C25" s="29" t="s">
        <v>30</v>
      </c>
      <c r="D25" s="254"/>
      <c r="E25" s="29"/>
      <c r="F25" s="255"/>
      <c r="G25" s="256"/>
      <c r="H25" s="257" t="str">
        <f>IF(J5="Materiais:","Frete: CIF","Forma de pagamento:")</f>
        <v>Forma de pagamento:</v>
      </c>
      <c r="I25" s="257"/>
      <c r="J25" s="29" t="s">
        <v>140</v>
      </c>
      <c r="K25" s="255"/>
    </row>
    <row r="26" spans="1:18" ht="15" customHeight="1" x14ac:dyDescent="0.25">
      <c r="A26" s="258" t="s">
        <v>111</v>
      </c>
      <c r="B26" s="259"/>
      <c r="C26" s="259"/>
      <c r="D26" s="260" t="s">
        <v>139</v>
      </c>
      <c r="E26" s="260"/>
      <c r="F26" s="260"/>
      <c r="G26" s="256"/>
      <c r="H26" s="261"/>
      <c r="I26" s="261"/>
      <c r="J26" s="29"/>
      <c r="K26" s="255"/>
    </row>
    <row r="27" spans="1:18" ht="15" customHeight="1" x14ac:dyDescent="0.25">
      <c r="A27" s="251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29"/>
      <c r="C27" s="29"/>
      <c r="D27" s="29"/>
      <c r="E27" s="29"/>
      <c r="F27" s="29"/>
      <c r="G27" s="29"/>
      <c r="H27" s="255"/>
      <c r="I27" s="29"/>
      <c r="J27" s="29"/>
      <c r="K27" s="253"/>
    </row>
    <row r="28" spans="1:18" ht="15" customHeight="1" x14ac:dyDescent="0.25">
      <c r="A28" s="251" t="s">
        <v>110</v>
      </c>
      <c r="B28" s="29"/>
      <c r="C28" s="262"/>
      <c r="D28" s="262"/>
      <c r="E28" s="262"/>
      <c r="F28" s="262"/>
      <c r="G28" s="29"/>
      <c r="H28" s="252" t="s">
        <v>128</v>
      </c>
      <c r="I28" s="252"/>
      <c r="J28" s="29"/>
      <c r="K28" s="253"/>
    </row>
    <row r="29" spans="1:18" ht="54.75" customHeight="1" thickBot="1" x14ac:dyDescent="0.3">
      <c r="A29" s="263" t="s">
        <v>129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5"/>
      <c r="O29" s="6" t="s">
        <v>106</v>
      </c>
    </row>
    <row r="30" spans="1:18" ht="70.5" customHeight="1" thickBot="1" x14ac:dyDescent="0.3">
      <c r="A30" s="142" t="s">
        <v>123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4"/>
      <c r="R30" s="87"/>
    </row>
    <row r="31" spans="1:18" ht="3" customHeight="1" thickBot="1" x14ac:dyDescent="0.3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6"/>
      <c r="R31" s="87"/>
    </row>
    <row r="32" spans="1:18" x14ac:dyDescent="0.25">
      <c r="A32" s="118"/>
      <c r="B32" s="119"/>
      <c r="C32" s="119"/>
      <c r="D32" s="119"/>
      <c r="E32" s="120"/>
      <c r="F32" s="121" t="s">
        <v>127</v>
      </c>
      <c r="G32" s="120"/>
      <c r="H32" s="119"/>
      <c r="I32" s="119"/>
      <c r="J32" s="119"/>
      <c r="K32" s="122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266" t="s">
        <v>107</v>
      </c>
      <c r="B41" s="267"/>
      <c r="C41" s="267"/>
      <c r="D41" s="81"/>
      <c r="E41" s="81"/>
      <c r="F41" s="81"/>
      <c r="G41" s="81"/>
      <c r="H41" s="81"/>
      <c r="I41" s="99"/>
      <c r="J41" s="99"/>
      <c r="K41" s="100"/>
    </row>
    <row r="42" spans="1:11" s="11" customFormat="1" ht="15.75" x14ac:dyDescent="0.25">
      <c r="A42" s="268" t="s">
        <v>141</v>
      </c>
      <c r="B42" s="269"/>
      <c r="C42" s="269"/>
      <c r="D42" s="80"/>
      <c r="E42" s="79"/>
      <c r="F42" s="79"/>
      <c r="G42" s="79"/>
      <c r="H42" s="79"/>
      <c r="I42" s="79"/>
      <c r="J42" s="79"/>
      <c r="K42" s="106"/>
    </row>
    <row r="43" spans="1:11" s="11" customFormat="1" ht="15.75" x14ac:dyDescent="0.25">
      <c r="A43" s="270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271"/>
      <c r="C43" s="271"/>
      <c r="D43" s="107"/>
      <c r="E43" s="79"/>
      <c r="F43" s="79"/>
      <c r="G43" s="79"/>
      <c r="H43" s="79"/>
      <c r="I43" s="79"/>
      <c r="J43" s="79"/>
      <c r="K43" s="106"/>
    </row>
    <row r="44" spans="1:11" s="11" customFormat="1" ht="16.5" thickBot="1" x14ac:dyDescent="0.3">
      <c r="A44" s="272" t="s">
        <v>101</v>
      </c>
      <c r="B44" s="273"/>
      <c r="C44" s="273"/>
      <c r="D44" s="108"/>
      <c r="E44" s="104"/>
      <c r="F44" s="104"/>
      <c r="G44" s="104"/>
      <c r="H44" s="104"/>
      <c r="I44" s="104"/>
      <c r="J44" s="104"/>
      <c r="K44" s="109"/>
    </row>
    <row r="45" spans="1:11" ht="77.25" customHeight="1" thickBot="1" x14ac:dyDescent="0.3">
      <c r="A45" s="157" t="s">
        <v>113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9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061/25. 
Aguardaremos retorno até 22/05/2025.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061/25,  encerrada em 22/05/2025.
 Atenciosamente, 
 Yohan de Oliveira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B3" sqref="B3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061/25</v>
      </c>
      <c r="K2" s="8"/>
    </row>
    <row r="3" spans="1:11" ht="16.5" thickTop="1" thickBot="1" x14ac:dyDescent="0.3"/>
    <row r="4" spans="1:11" s="11" customFormat="1" ht="15.75" customHeight="1" x14ac:dyDescent="0.25">
      <c r="A4" s="223" t="s">
        <v>0</v>
      </c>
      <c r="B4" s="224"/>
      <c r="C4" s="227" t="s">
        <v>115</v>
      </c>
      <c r="D4" s="227"/>
      <c r="E4" s="227"/>
      <c r="F4" s="227"/>
      <c r="G4" s="223" t="s">
        <v>122</v>
      </c>
      <c r="H4" s="229"/>
      <c r="I4" s="229"/>
      <c r="J4" s="229"/>
      <c r="K4" s="224"/>
    </row>
    <row r="5" spans="1:11" ht="15.75" thickBot="1" x14ac:dyDescent="0.3">
      <c r="A5" s="225" t="str">
        <f>J2</f>
        <v>061/25</v>
      </c>
      <c r="B5" s="226"/>
      <c r="C5" s="228">
        <f>Cotação!C4</f>
        <v>45797</v>
      </c>
      <c r="D5" s="228"/>
      <c r="E5" s="228"/>
      <c r="F5" s="228"/>
      <c r="G5" s="230">
        <f>Cotação!H4</f>
        <v>45799</v>
      </c>
      <c r="H5" s="228"/>
      <c r="I5" s="228"/>
      <c r="J5" s="228"/>
      <c r="K5" s="231"/>
    </row>
    <row r="6" spans="1:11" x14ac:dyDescent="0.25">
      <c r="A6" s="213" t="s">
        <v>112</v>
      </c>
      <c r="B6" s="214"/>
      <c r="C6" s="214"/>
      <c r="D6" s="214"/>
      <c r="E6" s="214"/>
      <c r="F6" s="214"/>
      <c r="G6" s="214"/>
      <c r="H6" s="214"/>
      <c r="I6" s="214"/>
      <c r="J6" s="214"/>
      <c r="K6" s="215"/>
    </row>
    <row r="7" spans="1:11" ht="15.75" thickBot="1" x14ac:dyDescent="0.3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8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17" t="s">
        <v>95</v>
      </c>
      <c r="K8" s="56" t="s">
        <v>53</v>
      </c>
    </row>
    <row r="9" spans="1:11" x14ac:dyDescent="0.25">
      <c r="A9" s="45" t="s">
        <v>47</v>
      </c>
      <c r="B9" s="220"/>
      <c r="C9" s="221"/>
      <c r="D9" s="221"/>
      <c r="E9" s="221"/>
      <c r="F9" s="221"/>
      <c r="G9" s="221"/>
      <c r="H9" s="221"/>
      <c r="I9" s="222"/>
      <c r="J9" s="92"/>
      <c r="K9" s="93" t="s">
        <v>29</v>
      </c>
    </row>
    <row r="10" spans="1:11" x14ac:dyDescent="0.25">
      <c r="A10" s="46" t="s">
        <v>50</v>
      </c>
      <c r="B10" s="212"/>
      <c r="C10" s="212"/>
      <c r="D10" s="212"/>
      <c r="E10" s="212"/>
      <c r="F10" s="212"/>
      <c r="G10" s="212"/>
      <c r="H10" s="212"/>
      <c r="I10" s="212"/>
      <c r="J10" s="60"/>
      <c r="K10" s="94" t="s">
        <v>29</v>
      </c>
    </row>
    <row r="11" spans="1:11" x14ac:dyDescent="0.25">
      <c r="A11" s="46" t="s">
        <v>51</v>
      </c>
      <c r="B11" s="212"/>
      <c r="C11" s="212"/>
      <c r="D11" s="212"/>
      <c r="E11" s="212"/>
      <c r="F11" s="212"/>
      <c r="G11" s="212"/>
      <c r="H11" s="212"/>
      <c r="I11" s="212"/>
      <c r="J11" s="60"/>
      <c r="K11" s="94" t="s">
        <v>29</v>
      </c>
    </row>
    <row r="12" spans="1:11" x14ac:dyDescent="0.25">
      <c r="A12" s="46" t="s">
        <v>52</v>
      </c>
      <c r="B12" s="212"/>
      <c r="C12" s="212"/>
      <c r="D12" s="212"/>
      <c r="E12" s="212"/>
      <c r="F12" s="212"/>
      <c r="G12" s="212"/>
      <c r="H12" s="212"/>
      <c r="I12" s="212"/>
      <c r="J12" s="60"/>
      <c r="K12" s="94" t="s">
        <v>29</v>
      </c>
    </row>
    <row r="13" spans="1:11" x14ac:dyDescent="0.25">
      <c r="A13" s="46" t="s">
        <v>83</v>
      </c>
      <c r="B13" s="212"/>
      <c r="C13" s="212"/>
      <c r="D13" s="212"/>
      <c r="E13" s="212"/>
      <c r="F13" s="212"/>
      <c r="G13" s="212"/>
      <c r="H13" s="212"/>
      <c r="I13" s="212"/>
      <c r="J13" s="60"/>
      <c r="K13" s="94" t="s">
        <v>29</v>
      </c>
    </row>
    <row r="14" spans="1:11" ht="15.75" thickBot="1" x14ac:dyDescent="0.3">
      <c r="A14" s="47" t="s">
        <v>84</v>
      </c>
      <c r="B14" s="219"/>
      <c r="C14" s="219"/>
      <c r="D14" s="219"/>
      <c r="E14" s="219"/>
      <c r="F14" s="219"/>
      <c r="G14" s="219"/>
      <c r="H14" s="219"/>
      <c r="I14" s="219"/>
      <c r="J14" s="95"/>
      <c r="K14" s="96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186" t="s">
        <v>1</v>
      </c>
      <c r="B17" s="188" t="s">
        <v>24</v>
      </c>
      <c r="C17" s="196" t="s">
        <v>25</v>
      </c>
      <c r="D17" s="194" t="s">
        <v>47</v>
      </c>
      <c r="E17" s="195"/>
      <c r="F17" s="190" t="s">
        <v>50</v>
      </c>
      <c r="G17" s="191"/>
      <c r="H17" s="190" t="s">
        <v>51</v>
      </c>
      <c r="I17" s="191"/>
      <c r="J17" s="192" t="s">
        <v>52</v>
      </c>
      <c r="K17" s="193"/>
    </row>
    <row r="18" spans="1:11" x14ac:dyDescent="0.25">
      <c r="A18" s="187"/>
      <c r="B18" s="189"/>
      <c r="C18" s="188"/>
      <c r="D18" s="110" t="s">
        <v>48</v>
      </c>
      <c r="E18" s="110" t="s">
        <v>49</v>
      </c>
      <c r="F18" s="110" t="s">
        <v>48</v>
      </c>
      <c r="G18" s="110" t="s">
        <v>49</v>
      </c>
      <c r="H18" s="110" t="s">
        <v>48</v>
      </c>
      <c r="I18" s="110" t="s">
        <v>49</v>
      </c>
      <c r="J18" s="111" t="s">
        <v>48</v>
      </c>
      <c r="K18" s="112" t="s">
        <v>49</v>
      </c>
    </row>
    <row r="19" spans="1:11" x14ac:dyDescent="0.25">
      <c r="A19" s="32" t="s">
        <v>38</v>
      </c>
      <c r="B19" s="69">
        <f>IF(Cotação!B8="","",Cotação!B8)</f>
        <v>1</v>
      </c>
      <c r="C19" s="33" t="str">
        <f>IF(Cotação!C8="","",Cotação!C8)</f>
        <v>Unid.</v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69">
        <f>IF(Cotação!B9="","",Cotação!B9)</f>
        <v>2</v>
      </c>
      <c r="C20" s="33" t="str">
        <f>IF(Cotação!C9="","",Cotação!C9)</f>
        <v>Unid.</v>
      </c>
      <c r="D20" s="44"/>
      <c r="E20" s="44">
        <f t="shared" ref="E20:E33" si="0">IF(B20="","",(IF($K$9="SC",D20*B20,(D20*B20)*1)))</f>
        <v>0</v>
      </c>
      <c r="F20" s="44"/>
      <c r="G20" s="44">
        <f t="shared" ref="G20:G33" si="1">IF(B20="","",IF($K$10="SC",F20*B20,(F20*B20)*1))</f>
        <v>0</v>
      </c>
      <c r="H20" s="44"/>
      <c r="I20" s="44">
        <f t="shared" ref="I20:I33" si="2">IF(B20="","",IF($K$11="SC",H20*B20,(H20*B20)*1))</f>
        <v>0</v>
      </c>
      <c r="J20" s="50"/>
      <c r="K20" s="51">
        <f t="shared" ref="K20:K33" si="3">IF(B20="","",IF($K$12="SC",J20*B20,(J20*B20)*1))</f>
        <v>0</v>
      </c>
    </row>
    <row r="21" spans="1:11" x14ac:dyDescent="0.25">
      <c r="A21" s="32" t="s">
        <v>43</v>
      </c>
      <c r="B21" s="69">
        <f>IF(Cotação!B10="","",Cotação!B10)</f>
        <v>20</v>
      </c>
      <c r="C21" s="33" t="str">
        <f>IF(Cotação!C10="","",Cotação!C10)</f>
        <v>Unid.</v>
      </c>
      <c r="D21" s="44"/>
      <c r="E21" s="44">
        <f t="shared" si="0"/>
        <v>0</v>
      </c>
      <c r="F21" s="44"/>
      <c r="G21" s="44">
        <f t="shared" si="1"/>
        <v>0</v>
      </c>
      <c r="H21" s="44"/>
      <c r="I21" s="44">
        <f t="shared" si="2"/>
        <v>0</v>
      </c>
      <c r="J21" s="50"/>
      <c r="K21" s="51">
        <f t="shared" si="3"/>
        <v>0</v>
      </c>
    </row>
    <row r="22" spans="1:11" x14ac:dyDescent="0.25">
      <c r="A22" s="32" t="s">
        <v>44</v>
      </c>
      <c r="B22" s="69" t="str">
        <f>IF(Cotação!B11="","",Cotação!B11)</f>
        <v/>
      </c>
      <c r="C22" s="33" t="str">
        <f>IF(Cotação!C11="","",Cotação!C11)</f>
        <v/>
      </c>
      <c r="D22" s="44"/>
      <c r="E22" s="44" t="str">
        <f t="shared" si="0"/>
        <v/>
      </c>
      <c r="F22" s="44"/>
      <c r="G22" s="44" t="str">
        <f t="shared" si="1"/>
        <v/>
      </c>
      <c r="H22" s="44"/>
      <c r="I22" s="44" t="str">
        <f t="shared" si="2"/>
        <v/>
      </c>
      <c r="J22" s="50"/>
      <c r="K22" s="51" t="str">
        <f t="shared" si="3"/>
        <v/>
      </c>
    </row>
    <row r="23" spans="1:11" x14ac:dyDescent="0.25">
      <c r="A23" s="32" t="s">
        <v>40</v>
      </c>
      <c r="B23" s="69" t="str">
        <f>IF(Cotação!B12="","",Cotação!B12)</f>
        <v/>
      </c>
      <c r="C23" s="33" t="str">
        <f>IF(Cotação!C12="","",Cotação!C12)</f>
        <v/>
      </c>
      <c r="D23" s="44"/>
      <c r="E23" s="44" t="str">
        <f t="shared" si="0"/>
        <v/>
      </c>
      <c r="F23" s="44"/>
      <c r="G23" s="44" t="str">
        <f t="shared" si="1"/>
        <v/>
      </c>
      <c r="H23" s="44"/>
      <c r="I23" s="44" t="str">
        <f t="shared" si="2"/>
        <v/>
      </c>
      <c r="J23" s="50"/>
      <c r="K23" s="51" t="str">
        <f t="shared" si="3"/>
        <v/>
      </c>
    </row>
    <row r="24" spans="1:11" x14ac:dyDescent="0.25">
      <c r="A24" s="32" t="s">
        <v>41</v>
      </c>
      <c r="B24" s="69" t="str">
        <f>IF(Cotação!B13="","",Cotação!B13)</f>
        <v/>
      </c>
      <c r="C24" s="33" t="str">
        <f>IF(Cotação!C13="","",Cotação!C13)</f>
        <v/>
      </c>
      <c r="D24" s="44"/>
      <c r="E24" s="44" t="str">
        <f t="shared" si="0"/>
        <v/>
      </c>
      <c r="F24" s="44"/>
      <c r="G24" s="44" t="str">
        <f t="shared" si="1"/>
        <v/>
      </c>
      <c r="H24" s="44"/>
      <c r="I24" s="44" t="str">
        <f t="shared" si="2"/>
        <v/>
      </c>
      <c r="J24" s="50"/>
      <c r="K24" s="51" t="str">
        <f t="shared" si="3"/>
        <v/>
      </c>
    </row>
    <row r="25" spans="1:11" x14ac:dyDescent="0.25">
      <c r="A25" s="32" t="s">
        <v>45</v>
      </c>
      <c r="B25" s="69" t="str">
        <f>IF(Cotação!B14="","",Cotação!B14)</f>
        <v/>
      </c>
      <c r="C25" s="33" t="str">
        <f>IF(Cotação!C14="","",Cotação!C14)</f>
        <v/>
      </c>
      <c r="D25" s="44"/>
      <c r="E25" s="44" t="str">
        <f t="shared" si="0"/>
        <v/>
      </c>
      <c r="F25" s="44"/>
      <c r="G25" s="44" t="str">
        <f t="shared" si="1"/>
        <v/>
      </c>
      <c r="H25" s="44"/>
      <c r="I25" s="44" t="str">
        <f t="shared" si="2"/>
        <v/>
      </c>
      <c r="J25" s="50"/>
      <c r="K25" s="51" t="str">
        <f t="shared" si="3"/>
        <v/>
      </c>
    </row>
    <row r="26" spans="1:11" x14ac:dyDescent="0.25">
      <c r="A26" s="32" t="s">
        <v>46</v>
      </c>
      <c r="B26" s="69" t="str">
        <f>IF(Cotação!B15="","",Cotação!B15)</f>
        <v/>
      </c>
      <c r="C26" s="33" t="str">
        <f>IF(Cotação!C15="","",Cotação!C15)</f>
        <v/>
      </c>
      <c r="D26" s="44"/>
      <c r="E26" s="44" t="str">
        <f t="shared" si="0"/>
        <v/>
      </c>
      <c r="F26" s="44"/>
      <c r="G26" s="44" t="str">
        <f t="shared" si="1"/>
        <v/>
      </c>
      <c r="H26" s="44"/>
      <c r="I26" s="44" t="str">
        <f t="shared" si="2"/>
        <v/>
      </c>
      <c r="J26" s="50"/>
      <c r="K26" s="51" t="str">
        <f t="shared" si="3"/>
        <v/>
      </c>
    </row>
    <row r="27" spans="1:11" x14ac:dyDescent="0.25">
      <c r="A27" s="32">
        <v>9</v>
      </c>
      <c r="B27" s="69" t="str">
        <f>IF(Cotação!B16="","",Cotação!B16)</f>
        <v/>
      </c>
      <c r="C27" s="33" t="str">
        <f>IF(Cotação!C16="","",Cotação!C16)</f>
        <v/>
      </c>
      <c r="D27" s="44"/>
      <c r="E27" s="44" t="str">
        <f t="shared" si="0"/>
        <v/>
      </c>
      <c r="F27" s="44"/>
      <c r="G27" s="44" t="str">
        <f t="shared" si="1"/>
        <v/>
      </c>
      <c r="H27" s="44"/>
      <c r="I27" s="44" t="str">
        <f t="shared" si="2"/>
        <v/>
      </c>
      <c r="J27" s="50"/>
      <c r="K27" s="51" t="str">
        <f t="shared" si="3"/>
        <v/>
      </c>
    </row>
    <row r="28" spans="1:11" x14ac:dyDescent="0.25">
      <c r="A28" s="32">
        <v>10</v>
      </c>
      <c r="B28" s="69" t="str">
        <f>IF(Cotação!B17="","",Cotação!B17)</f>
        <v/>
      </c>
      <c r="C28" s="33" t="str">
        <f>IF(Cotação!C17="","",Cotação!C17)</f>
        <v/>
      </c>
      <c r="D28" s="44"/>
      <c r="E28" s="44" t="str">
        <f t="shared" si="0"/>
        <v/>
      </c>
      <c r="F28" s="44"/>
      <c r="G28" s="44" t="str">
        <f t="shared" si="1"/>
        <v/>
      </c>
      <c r="H28" s="44"/>
      <c r="I28" s="44" t="str">
        <f t="shared" si="2"/>
        <v/>
      </c>
      <c r="J28" s="50"/>
      <c r="K28" s="51" t="str">
        <f t="shared" si="3"/>
        <v/>
      </c>
    </row>
    <row r="29" spans="1:11" x14ac:dyDescent="0.25">
      <c r="A29" s="32">
        <v>11</v>
      </c>
      <c r="B29" s="69" t="str">
        <f>IF(Cotação!B18="","",Cotação!B18)</f>
        <v/>
      </c>
      <c r="C29" s="33" t="str">
        <f>IF(Cotação!C18="","",Cotação!C18)</f>
        <v/>
      </c>
      <c r="D29" s="44"/>
      <c r="E29" s="44" t="str">
        <f t="shared" si="0"/>
        <v/>
      </c>
      <c r="F29" s="44"/>
      <c r="G29" s="44" t="str">
        <f t="shared" si="1"/>
        <v/>
      </c>
      <c r="H29" s="44"/>
      <c r="I29" s="44" t="str">
        <f t="shared" si="2"/>
        <v/>
      </c>
      <c r="J29" s="50"/>
      <c r="K29" s="51" t="str">
        <f t="shared" si="3"/>
        <v/>
      </c>
    </row>
    <row r="30" spans="1:11" x14ac:dyDescent="0.25">
      <c r="A30" s="32">
        <v>12</v>
      </c>
      <c r="B30" s="69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x14ac:dyDescent="0.25">
      <c r="A31" s="32">
        <v>13</v>
      </c>
      <c r="B31" s="69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x14ac:dyDescent="0.25">
      <c r="A32" s="32">
        <v>14</v>
      </c>
      <c r="B32" s="69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thickBot="1" x14ac:dyDescent="0.3">
      <c r="A33" s="32">
        <v>15</v>
      </c>
      <c r="B33" s="69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05"/>
      <c r="B34" s="34"/>
      <c r="D34" s="113" t="s">
        <v>3</v>
      </c>
      <c r="E34" s="114" t="str">
        <f>IF(B9="","",SUM(E19:E33))</f>
        <v/>
      </c>
      <c r="F34" s="115" t="s">
        <v>3</v>
      </c>
      <c r="G34" s="114" t="str">
        <f>IF(B10="","",SUM(G19:G33))</f>
        <v/>
      </c>
      <c r="H34" s="115" t="s">
        <v>3</v>
      </c>
      <c r="I34" s="114" t="str">
        <f>IF(B11="","",SUM(I19:I33))</f>
        <v/>
      </c>
      <c r="J34" s="115" t="s">
        <v>3</v>
      </c>
      <c r="K34" s="116" t="str">
        <f>IF(B12="","",SUM(K19:K33))</f>
        <v/>
      </c>
    </row>
    <row r="35" spans="1:12" ht="63" customHeight="1" x14ac:dyDescent="0.25">
      <c r="A35" s="183" t="s">
        <v>124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5"/>
    </row>
    <row r="36" spans="1:12" ht="67.5" customHeight="1" thickBot="1" x14ac:dyDescent="0.3">
      <c r="A36" s="209" t="s">
        <v>109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177" t="s">
        <v>29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2" x14ac:dyDescent="0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2" ht="30" customHeight="1" x14ac:dyDescent="0.2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2" ht="12" customHeight="1" thickBot="1" x14ac:dyDescent="0.3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6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03" t="s">
        <v>29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2" x14ac:dyDescent="0.25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2" x14ac:dyDescent="0.25">
      <c r="A45" s="203"/>
      <c r="B45" s="204"/>
      <c r="C45" s="204"/>
      <c r="D45" s="204"/>
      <c r="E45" s="204"/>
      <c r="F45" s="204"/>
      <c r="G45" s="204"/>
      <c r="H45" s="204"/>
      <c r="I45" s="204"/>
      <c r="J45" s="204"/>
      <c r="K45" s="205"/>
    </row>
    <row r="46" spans="1:12" ht="3.75" customHeight="1" thickBot="1" x14ac:dyDescent="0.3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5"/>
    </row>
    <row r="47" spans="1:12" ht="15.75" hidden="1" thickBot="1" x14ac:dyDescent="0.3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2" ht="15.75" hidden="1" thickBot="1" x14ac:dyDescent="0.3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5"/>
    </row>
    <row r="49" spans="1:11" ht="15.75" hidden="1" thickBot="1" x14ac:dyDescent="0.3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 x14ac:dyDescent="0.25">
      <c r="A50" s="197" t="s">
        <v>120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9"/>
    </row>
    <row r="51" spans="1:11" ht="16.5" customHeight="1" thickBot="1" x14ac:dyDescent="0.3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2"/>
    </row>
    <row r="52" spans="1:11" ht="38.25" customHeight="1" thickBot="1" x14ac:dyDescent="0.3">
      <c r="A52" s="174" t="s">
        <v>126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6"/>
    </row>
    <row r="53" spans="1:11" x14ac:dyDescent="0.25">
      <c r="A53" s="97" t="s">
        <v>22</v>
      </c>
      <c r="B53" s="98"/>
      <c r="C53" s="99"/>
      <c r="D53" s="99"/>
      <c r="E53" s="99"/>
      <c r="F53" s="99"/>
      <c r="G53" s="99"/>
      <c r="H53" s="99"/>
      <c r="I53" s="99"/>
      <c r="J53" s="99"/>
      <c r="K53" s="100"/>
    </row>
    <row r="54" spans="1:11" x14ac:dyDescent="0.25">
      <c r="A54" s="101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2" t="str">
        <f>Cotação!A43</f>
        <v>yohan.silva@scgas.com.br</v>
      </c>
      <c r="B55" s="79"/>
      <c r="C55" s="79"/>
      <c r="D55" s="79"/>
      <c r="E55" s="79"/>
      <c r="F55" s="15"/>
      <c r="G55" s="15"/>
      <c r="H55" s="15"/>
      <c r="I55" s="15"/>
      <c r="J55" s="15"/>
      <c r="K55" s="20"/>
    </row>
    <row r="56" spans="1:11" ht="15.75" thickBot="1" x14ac:dyDescent="0.3">
      <c r="A56" s="103" t="s">
        <v>34</v>
      </c>
      <c r="B56" s="104"/>
      <c r="C56" s="104"/>
      <c r="D56" s="104"/>
      <c r="E56" s="104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061/25</v>
      </c>
      <c r="K2" s="8"/>
    </row>
    <row r="3" spans="1:11" ht="16.5" thickTop="1" thickBot="1" x14ac:dyDescent="0.3"/>
    <row r="4" spans="1:11" s="11" customFormat="1" x14ac:dyDescent="0.25">
      <c r="A4" s="223" t="s">
        <v>0</v>
      </c>
      <c r="B4" s="224"/>
      <c r="C4" s="229" t="s">
        <v>119</v>
      </c>
      <c r="D4" s="229"/>
      <c r="E4" s="229"/>
      <c r="F4" s="229"/>
      <c r="G4" s="223" t="s">
        <v>122</v>
      </c>
      <c r="H4" s="229"/>
      <c r="I4" s="229"/>
      <c r="J4" s="229"/>
      <c r="K4" s="224"/>
    </row>
    <row r="5" spans="1:11" ht="15.75" thickBot="1" x14ac:dyDescent="0.3">
      <c r="A5" s="225" t="str">
        <f>J2</f>
        <v>061/25</v>
      </c>
      <c r="B5" s="226"/>
      <c r="C5" s="228">
        <f>Cotação!C4</f>
        <v>45797</v>
      </c>
      <c r="D5" s="228"/>
      <c r="E5" s="228"/>
      <c r="F5" s="228"/>
      <c r="G5" s="230">
        <f>Cotação!H4</f>
        <v>45799</v>
      </c>
      <c r="H5" s="228"/>
      <c r="I5" s="228"/>
      <c r="J5" s="228"/>
      <c r="K5" s="231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43" t="s">
        <v>1</v>
      </c>
      <c r="B9" s="234" t="s">
        <v>24</v>
      </c>
      <c r="C9" s="234" t="s">
        <v>25</v>
      </c>
      <c r="D9" s="245" t="s">
        <v>114</v>
      </c>
      <c r="E9" s="246"/>
      <c r="F9" s="246"/>
      <c r="G9" s="246"/>
      <c r="H9" s="247"/>
      <c r="I9" s="234" t="s">
        <v>105</v>
      </c>
      <c r="J9" s="236" t="s">
        <v>2</v>
      </c>
      <c r="K9" s="237"/>
    </row>
    <row r="10" spans="1:11" x14ac:dyDescent="0.25">
      <c r="A10" s="244"/>
      <c r="B10" s="235"/>
      <c r="C10" s="235"/>
      <c r="D10" s="248"/>
      <c r="E10" s="249"/>
      <c r="F10" s="249"/>
      <c r="G10" s="249"/>
      <c r="H10" s="250"/>
      <c r="I10" s="235"/>
      <c r="J10" s="238" t="s">
        <v>85</v>
      </c>
      <c r="K10" s="239"/>
    </row>
    <row r="11" spans="1:11" x14ac:dyDescent="0.25">
      <c r="A11" s="43">
        <v>1</v>
      </c>
      <c r="B11" s="70">
        <f>IF(Cotação!B8="","",Cotação!B8)</f>
        <v>1</v>
      </c>
      <c r="C11" s="60" t="str">
        <f>IF(Cotação!C8="","",Cotação!C8)</f>
        <v>Unid.</v>
      </c>
      <c r="D11" s="240" t="str">
        <f>IF(Cotação!D8="","",Cotação!D8)</f>
        <v>Fornecimento de 1 (um) motor industrial com lubrificação à óleo, para automação de portões industriais, acionado por controle remoto com deslocamento da abertura e fechamento do portão por cremalheira e ação de bloqueio do deslocamento por sensor antiesmagamento.</v>
      </c>
      <c r="E11" s="241"/>
      <c r="F11" s="241"/>
      <c r="G11" s="241"/>
      <c r="H11" s="242"/>
      <c r="I11" s="58"/>
      <c r="J11" s="232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33"/>
    </row>
    <row r="12" spans="1:11" x14ac:dyDescent="0.25">
      <c r="A12" s="12">
        <v>2</v>
      </c>
      <c r="B12" s="70">
        <f>IF(Cotação!B9="","",Cotação!B9)</f>
        <v>2</v>
      </c>
      <c r="C12" s="60" t="str">
        <f>IF(Cotação!C9="","",Cotação!C9)</f>
        <v>Unid.</v>
      </c>
      <c r="D12" s="240" t="str">
        <f>IF(Cotação!D9="","",Cotação!D9)</f>
        <v>Fornecimento e instalação de 2 (dois) sensores anti-esmagamento e seus suportes e
células refletivas.</v>
      </c>
      <c r="E12" s="241"/>
      <c r="F12" s="241"/>
      <c r="G12" s="241"/>
      <c r="H12" s="242"/>
      <c r="I12" s="13"/>
      <c r="J12" s="232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33"/>
    </row>
    <row r="13" spans="1:11" x14ac:dyDescent="0.25">
      <c r="A13" s="12">
        <v>3</v>
      </c>
      <c r="B13" s="70">
        <f>IF(Cotação!B10="","",Cotação!B10)</f>
        <v>20</v>
      </c>
      <c r="C13" s="60" t="str">
        <f>IF(Cotação!C10="","",Cotação!C10)</f>
        <v>Unid.</v>
      </c>
      <c r="D13" s="240" t="str">
        <f>IF(Cotação!D10="","",Cotação!D10)</f>
        <v>Fornecimento de 20 (vinte) controles remotos programados para as frequências/códigos do motor de abertura e fechamento do portão.</v>
      </c>
      <c r="E13" s="241"/>
      <c r="F13" s="241"/>
      <c r="G13" s="241"/>
      <c r="H13" s="242"/>
      <c r="I13" s="13"/>
      <c r="J13" s="232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33"/>
    </row>
    <row r="14" spans="1:11" x14ac:dyDescent="0.25">
      <c r="A14" s="12">
        <v>4</v>
      </c>
      <c r="B14" s="70" t="str">
        <f>IF(Cotação!B11="","",Cotação!B11)</f>
        <v/>
      </c>
      <c r="C14" s="60" t="str">
        <f>IF(Cotação!C11="","",Cotação!C11)</f>
        <v/>
      </c>
      <c r="D14" s="240" t="str">
        <f>IF(Cotação!D11="","",Cotação!D11)</f>
        <v/>
      </c>
      <c r="E14" s="241"/>
      <c r="F14" s="241"/>
      <c r="G14" s="241"/>
      <c r="H14" s="242"/>
      <c r="I14" s="13"/>
      <c r="J14" s="232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33"/>
    </row>
    <row r="15" spans="1:11" x14ac:dyDescent="0.25">
      <c r="A15" s="12">
        <v>5</v>
      </c>
      <c r="B15" s="70" t="str">
        <f>IF(Cotação!B12="","",Cotação!B12)</f>
        <v/>
      </c>
      <c r="C15" s="60" t="str">
        <f>IF(Cotação!C12="","",Cotação!C12)</f>
        <v/>
      </c>
      <c r="D15" s="240" t="str">
        <f>IF(Cotação!D12="","",Cotação!D12)</f>
        <v/>
      </c>
      <c r="E15" s="241"/>
      <c r="F15" s="241"/>
      <c r="G15" s="241"/>
      <c r="H15" s="242"/>
      <c r="I15" s="13"/>
      <c r="J15" s="232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33"/>
    </row>
    <row r="16" spans="1:11" x14ac:dyDescent="0.25">
      <c r="A16" s="12">
        <v>6</v>
      </c>
      <c r="B16" s="70" t="str">
        <f>IF(Cotação!B13="","",Cotação!B13)</f>
        <v/>
      </c>
      <c r="C16" s="60" t="str">
        <f>IF(Cotação!C13="","",Cotação!C13)</f>
        <v/>
      </c>
      <c r="D16" s="240" t="str">
        <f>IF(Cotação!D13="","",Cotação!D13)</f>
        <v/>
      </c>
      <c r="E16" s="241"/>
      <c r="F16" s="241"/>
      <c r="G16" s="241"/>
      <c r="H16" s="242"/>
      <c r="I16" s="13"/>
      <c r="J16" s="232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33"/>
    </row>
    <row r="17" spans="1:11" x14ac:dyDescent="0.25">
      <c r="A17" s="12">
        <v>7</v>
      </c>
      <c r="B17" s="70" t="str">
        <f>IF(Cotação!B14="","",Cotação!B14)</f>
        <v/>
      </c>
      <c r="C17" s="60" t="str">
        <f>IF(Cotação!C14="","",Cotação!C14)</f>
        <v/>
      </c>
      <c r="D17" s="240" t="str">
        <f>IF(Cotação!D14="","",Cotação!D14)</f>
        <v/>
      </c>
      <c r="E17" s="241"/>
      <c r="F17" s="241"/>
      <c r="G17" s="241"/>
      <c r="H17" s="242"/>
      <c r="I17" s="13"/>
      <c r="J17" s="232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33"/>
    </row>
    <row r="18" spans="1:11" x14ac:dyDescent="0.25">
      <c r="A18" s="12">
        <v>8</v>
      </c>
      <c r="B18" s="70" t="str">
        <f>IF(Cotação!B15="","",Cotação!B15)</f>
        <v/>
      </c>
      <c r="C18" s="60" t="str">
        <f>IF(Cotação!C15="","",Cotação!C15)</f>
        <v/>
      </c>
      <c r="D18" s="240" t="str">
        <f>IF(Cotação!D15="","",Cotação!D15)</f>
        <v/>
      </c>
      <c r="E18" s="241"/>
      <c r="F18" s="241"/>
      <c r="G18" s="241"/>
      <c r="H18" s="242"/>
      <c r="I18" s="13"/>
      <c r="J18" s="232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33"/>
    </row>
    <row r="19" spans="1:11" x14ac:dyDescent="0.25">
      <c r="A19" s="12">
        <v>9</v>
      </c>
      <c r="B19" s="70" t="str">
        <f>IF(Cotação!B16="","",Cotação!B16)</f>
        <v/>
      </c>
      <c r="C19" s="60" t="str">
        <f>IF(Cotação!C16="","",Cotação!C16)</f>
        <v/>
      </c>
      <c r="D19" s="240" t="str">
        <f>IF(Cotação!D16="","",Cotação!D16)</f>
        <v/>
      </c>
      <c r="E19" s="241"/>
      <c r="F19" s="241"/>
      <c r="G19" s="241"/>
      <c r="H19" s="242"/>
      <c r="I19" s="13"/>
      <c r="J19" s="232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33"/>
    </row>
    <row r="20" spans="1:11" x14ac:dyDescent="0.25">
      <c r="A20" s="12">
        <v>10</v>
      </c>
      <c r="B20" s="70" t="str">
        <f>IF(Cotação!B17="","",Cotação!B17)</f>
        <v/>
      </c>
      <c r="C20" s="60" t="str">
        <f>IF(Cotação!C17="","",Cotação!C17)</f>
        <v/>
      </c>
      <c r="D20" s="240" t="str">
        <f>IF(Cotação!D17="","",Cotação!D17)</f>
        <v/>
      </c>
      <c r="E20" s="241"/>
      <c r="F20" s="241"/>
      <c r="G20" s="241"/>
      <c r="H20" s="242"/>
      <c r="I20" s="13"/>
      <c r="J20" s="232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33"/>
    </row>
    <row r="21" spans="1:11" x14ac:dyDescent="0.25">
      <c r="A21" s="12">
        <v>11</v>
      </c>
      <c r="B21" s="70" t="str">
        <f>IF(Cotação!B18="","",Cotação!B18)</f>
        <v/>
      </c>
      <c r="C21" s="60" t="str">
        <f>IF(Cotação!C18="","",Cotação!C18)</f>
        <v/>
      </c>
      <c r="D21" s="240" t="str">
        <f>IF(Cotação!D18="","",Cotação!D18)</f>
        <v/>
      </c>
      <c r="E21" s="241"/>
      <c r="F21" s="241"/>
      <c r="G21" s="241"/>
      <c r="H21" s="242"/>
      <c r="I21" s="13"/>
      <c r="J21" s="232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33"/>
    </row>
    <row r="22" spans="1:11" x14ac:dyDescent="0.25">
      <c r="A22" s="12">
        <v>12</v>
      </c>
      <c r="B22" s="70" t="str">
        <f>IF(Cotação!B19="","",Cotação!B19)</f>
        <v/>
      </c>
      <c r="C22" s="60" t="str">
        <f>IF(Cotação!C19="","",Cotação!C19)</f>
        <v/>
      </c>
      <c r="D22" s="240" t="str">
        <f>IF(Cotação!D19="","",Cotação!D19)</f>
        <v/>
      </c>
      <c r="E22" s="241"/>
      <c r="F22" s="241"/>
      <c r="G22" s="241"/>
      <c r="H22" s="242"/>
      <c r="I22" s="13"/>
      <c r="J22" s="232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33"/>
    </row>
    <row r="23" spans="1:11" x14ac:dyDescent="0.25">
      <c r="A23" s="12">
        <v>13</v>
      </c>
      <c r="B23" s="70" t="str">
        <f>IF(Cotação!B20="","",Cotação!B20)</f>
        <v/>
      </c>
      <c r="C23" s="60" t="str">
        <f>IF(Cotação!C20="","",Cotação!C20)</f>
        <v/>
      </c>
      <c r="D23" s="240" t="str">
        <f>IF(Cotação!D20="","",Cotação!D20)</f>
        <v/>
      </c>
      <c r="E23" s="241"/>
      <c r="F23" s="241"/>
      <c r="G23" s="241"/>
      <c r="H23" s="242"/>
      <c r="I23" s="13"/>
      <c r="J23" s="232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33"/>
    </row>
    <row r="24" spans="1:11" x14ac:dyDescent="0.25">
      <c r="A24" s="12">
        <v>14</v>
      </c>
      <c r="B24" s="70" t="str">
        <f>IF(Cotação!B21="","",Cotação!B21)</f>
        <v/>
      </c>
      <c r="C24" s="60" t="str">
        <f>IF(Cotação!C21="","",Cotação!C21)</f>
        <v/>
      </c>
      <c r="D24" s="240" t="str">
        <f>IF(Cotação!D21="","",Cotação!D21)</f>
        <v/>
      </c>
      <c r="E24" s="241"/>
      <c r="F24" s="241"/>
      <c r="G24" s="241"/>
      <c r="H24" s="242"/>
      <c r="I24" s="13"/>
      <c r="J24" s="232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33"/>
    </row>
    <row r="25" spans="1:11" x14ac:dyDescent="0.25">
      <c r="A25" s="12">
        <v>15</v>
      </c>
      <c r="B25" s="70" t="str">
        <f>IF(Cotação!B22="","",Cotação!B22)</f>
        <v/>
      </c>
      <c r="C25" s="60" t="str">
        <f>IF(Cotação!C22="","",Cotação!C22)</f>
        <v/>
      </c>
      <c r="D25" s="240" t="str">
        <f>IF(Cotação!D22="","",Cotação!D22)</f>
        <v/>
      </c>
      <c r="E25" s="241"/>
      <c r="F25" s="241"/>
      <c r="G25" s="241"/>
      <c r="H25" s="242"/>
      <c r="I25" s="13"/>
      <c r="J25" s="232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33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82" t="str">
        <f>Cotação!A42</f>
        <v>Yohan de Oliveira Silva</v>
      </c>
      <c r="B29" s="82"/>
      <c r="C29" s="82"/>
      <c r="D29" s="82"/>
      <c r="E29" s="82"/>
    </row>
    <row r="30" spans="1:11" ht="15.75" x14ac:dyDescent="0.25">
      <c r="A30" s="83" t="str">
        <f>Cotação!A43</f>
        <v>yohan.silva@scgas.com.br</v>
      </c>
      <c r="B30" s="82"/>
      <c r="C30" s="82"/>
      <c r="D30" s="82"/>
      <c r="E30" s="82"/>
    </row>
    <row r="31" spans="1:11" ht="15" customHeight="1" x14ac:dyDescent="0.25">
      <c r="A31" s="82" t="s">
        <v>34</v>
      </c>
      <c r="B31" s="82"/>
      <c r="C31" s="82"/>
      <c r="D31" s="82"/>
      <c r="E31" s="82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zoomScale="85" zoomScaleNormal="85" workbookViewId="0">
      <selection activeCell="N85" sqref="N85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88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>SELECIONE</v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>Ao final de cada etapa</v>
      </c>
      <c r="F89" s="88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>De acordo com o cronograma</v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141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2025-05-20T19:43:17Z</dcterms:modified>
</cp:coreProperties>
</file>